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59B7FDCD-554C-4111-9941-D92AFFCDDE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2" i="1"/>
  <c r="S183" i="1"/>
  <c r="S184" i="1"/>
  <c r="S185" i="1"/>
  <c r="S186" i="1"/>
  <c r="S187" i="1"/>
  <c r="S188" i="1"/>
  <c r="S189" i="1"/>
  <c r="L180" i="1"/>
  <c r="L181" i="1"/>
  <c r="L182" i="1"/>
  <c r="L183" i="1"/>
  <c r="L184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3" i="1"/>
  <c r="F184" i="1"/>
  <c r="F185" i="1"/>
  <c r="F186" i="1"/>
  <c r="F187" i="1"/>
  <c r="F188" i="1"/>
  <c r="M183" i="1"/>
  <c r="M184" i="1"/>
  <c r="M185" i="1"/>
  <c r="M186" i="1"/>
  <c r="M187" i="1"/>
  <c r="M188" i="1"/>
  <c r="M189" i="1"/>
  <c r="T187" i="1"/>
  <c r="T188" i="1"/>
  <c r="T189" i="1"/>
  <c r="T181" i="1"/>
  <c r="T182" i="1"/>
  <c r="T183" i="1"/>
  <c r="T184" i="1"/>
  <c r="T185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M182" i="1"/>
  <c r="K182" i="1"/>
  <c r="D182" i="1"/>
  <c r="R181" i="1"/>
  <c r="M181" i="1"/>
  <c r="K181" i="1"/>
  <c r="D181" i="1"/>
  <c r="R180" i="1"/>
  <c r="K180" i="1"/>
  <c r="D180" i="1"/>
  <c r="R179" i="1"/>
  <c r="K179" i="1"/>
  <c r="D179" i="1"/>
  <c r="R178" i="1"/>
  <c r="K178" i="1"/>
  <c r="D178" i="1"/>
  <c r="T366" i="1"/>
  <c r="T367" i="1"/>
  <c r="T368" i="1"/>
  <c r="T369" i="1"/>
  <c r="T370" i="1"/>
  <c r="T371" i="1"/>
  <c r="T372" i="1"/>
  <c r="T373" i="1"/>
  <c r="T374" i="1"/>
  <c r="M366" i="1"/>
  <c r="M367" i="1"/>
  <c r="M368" i="1"/>
  <c r="M369" i="1"/>
  <c r="M370" i="1"/>
  <c r="M371" i="1"/>
  <c r="M372" i="1"/>
  <c r="M373" i="1"/>
  <c r="M374" i="1"/>
  <c r="F373" i="1"/>
  <c r="F374" i="1"/>
  <c r="F366" i="1"/>
  <c r="F367" i="1"/>
  <c r="F368" i="1"/>
  <c r="F369" i="1"/>
  <c r="F370" i="1"/>
  <c r="F371" i="1"/>
  <c r="F372" i="1"/>
  <c r="D365" i="1"/>
  <c r="D364" i="1"/>
  <c r="S364" i="1"/>
  <c r="S366" i="1"/>
  <c r="S367" i="1"/>
  <c r="S368" i="1"/>
  <c r="S369" i="1"/>
  <c r="S370" i="1"/>
  <c r="S371" i="1"/>
  <c r="S372" i="1"/>
  <c r="S373" i="1"/>
  <c r="S374" i="1"/>
  <c r="L364" i="1"/>
  <c r="L365" i="1"/>
  <c r="L366" i="1"/>
  <c r="L367" i="1"/>
  <c r="L368" i="1"/>
  <c r="L369" i="1"/>
  <c r="L370" i="1"/>
  <c r="L371" i="1"/>
  <c r="L372" i="1"/>
  <c r="L373" i="1"/>
  <c r="L374" i="1"/>
  <c r="E366" i="1"/>
  <c r="E367" i="1"/>
  <c r="E368" i="1"/>
  <c r="E369" i="1"/>
  <c r="E370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<sst xmlns="http://schemas.openxmlformats.org/spreadsheetml/2006/main" count="1989" uniqueCount="650">
  <si>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</si>
  <si>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</si>
  <si>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</si>
  <si>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</si>
  <si>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</si>
  <si>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</si>
  <si>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</si>
  <si>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</si>
  <si>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</si>
  <si>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</si>
  <si>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</si>
  <si>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</si>
  <si>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</si>
  <si>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</si>
  <si>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</si>
  <si>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</si>
  <si>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</si>
  <si>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</si>
  <si>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</si>
  <si>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</si>
  <si>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</si>
  <si>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</si>
  <si>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</si>
  <si>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</si>
  <si>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</si>
  <si>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</si>
  <si>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</si>
  <si>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</si>
  <si>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</si>
  <si>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</si>
  <si>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</si>
  <si>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</si>
  <si>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</si>
  <si>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</si>
  <si>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</si>
  <si>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</si>
  <si>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</si>
  <si>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</si>
  <si>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</si>
  <si>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</si>
  <si>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</si>
  <si>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</si>
  <si>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</si>
  <si>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</si>
  <si>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</si>
  <si>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</si>
  <si>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</si>
  <si>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</si>
  <si>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</si>
  <si>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</si>
  <si>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</si>
  <si>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</si>
  <si>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</si>
  <si>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</si>
  <si>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</si>
  <si>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</si>
  <si>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</si>
  <si>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</si>
  <si>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</si>
  <si>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</si>
  <si>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</si>
  <si>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</si>
  <si>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</si>
  <si>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</si>
  <si>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</si>
  <si>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</si>
  <si>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</si>
  <si>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</si>
  <si>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</si>
  <si>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</si>
  <si>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</si>
  <si>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</si>
  <si>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</si>
  <si>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</si>
  <si>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</si>
  <si>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</si>
  <si>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</si>
  <si>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</si>
  <si>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</si>
  <si>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</si>
  <si>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</si>
  <si>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</si>
  <si>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</si>
  <si>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</si>
  <si>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</si>
  <si>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</si>
  <si>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</si>
  <si>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</si>
  <si>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</si>
  <si>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</si>
  <si>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</si>
  <si>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</si>
  <si>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</si>
  <si>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</si>
  <si>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</si>
  <si>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</si>
  <si>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</si>
  <si>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</si>
  <si>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</si>
  <si>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</si>
  <si>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</si>
  <si>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</si>
  <si>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</si>
  <si>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</si>
  <si>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</si>
  <si>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</si>
  <si>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</si>
  <si>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</si>
  <si>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</si>
  <si>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</si>
  <si>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</si>
  <si>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</si>
  <si>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</si>
  <si>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</si>
  <si>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</si>
  <si>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</si>
  <si>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</si>
  <si>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</si>
  <si>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</si>
  <si>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</si>
  <si>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</si>
  <si>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</si>
  <si>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</si>
  <si>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</si>
  <si>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</si>
  <si>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</si>
  <si>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</si>
  <si>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</si>
  <si>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</si>
  <si>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</si>
  <si>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</si>
  <si>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</si>
  <si>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</si>
  <si>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</si>
  <si>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</si>
  <si>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</si>
  <si>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</si>
  <si>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</si>
  <si>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</si>
  <si>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</si>
  <si>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</si>
  <si>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</si>
  <si>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</si>
  <si>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</si>
  <si>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</si>
  <si>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</si>
  <si>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</si>
  <si>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</si>
  <si>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</si>
  <si>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</si>
  <si>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</si>
  <si>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</si>
  <si>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</si>
  <si>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</si>
  <si>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</si>
  <si>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</si>
  <si>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</si>
  <si>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</si>
  <si>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</si>
  <si>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</si>
  <si>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</si>
  <si>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</si>
  <si>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</si>
  <si>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</si>
  <si>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</si>
  <si>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</si>
  <si>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</si>
  <si>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</si>
  <si>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</si>
  <si>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</si>
  <si>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</si>
  <si>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</si>
  <si>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</si>
  <si>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</si>
  <si>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</si>
  <si>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</si>
  <si>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</si>
  <si>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</si>
  <si>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</si>
  <si>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</si>
  <si>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</si>
  <si>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</si>
  <si>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</si>
  <si>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</si>
  <si>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</si>
  <si>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</si>
  <si>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</si>
  <si>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</si>
  <si>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</si>
  <si>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</si>
  <si>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</si>
  <si>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</si>
  <si>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</si>
  <si>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</si>
  <si>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</si>
  <si>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</si>
  <si>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</si>
  <si>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</si>
  <si>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</si>
  <si>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</si>
  <si>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</si>
  <si>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</si>
  <si>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</si>
  <si>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</si>
  <si>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</si>
  <si>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</si>
  <si>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</si>
  <si>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</si>
  <si>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</si>
  <si>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</si>
  <si>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</si>
  <si>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</si>
  <si>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</si>
  <si>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</si>
  <si>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</si>
  <si>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</si>
  <si>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</si>
  <si>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</si>
  <si>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</si>
  <si>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</si>
  <si>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</si>
  <si>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</si>
  <si>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</si>
  <si>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</si>
  <si>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</si>
  <si>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</si>
  <si>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</si>
  <si>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</si>
  <si>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</si>
  <si>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</si>
  <si>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</si>
  <si>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</si>
  <si>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</si>
  <si>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</si>
  <si>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</si>
  <si>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</si>
  <si>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</si>
  <si>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</si>
  <si>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</si>
  <si>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</si>
  <si>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</si>
  <si>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</si>
  <si>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</si>
  <si>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</si>
  <si>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</si>
  <si>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</si>
  <si>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</si>
  <si>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</si>
  <si>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</si>
  <si>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</si>
  <si>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</si>
  <si>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</si>
  <si>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</si>
  <si>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</si>
  <si>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</si>
  <si>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</si>
  <si>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</si>
  <si>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</si>
  <si>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</si>
  <si>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</si>
  <si>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</si>
  <si>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</si>
  <si>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</si>
  <si>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</si>
  <si>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</si>
  <si>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</si>
  <si>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</si>
  <si>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</si>
  <si>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</si>
  <si>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</si>
  <si>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</si>
  <si>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</si>
  <si>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</si>
  <si>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</si>
  <si>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</si>
  <si>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</si>
  <si>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</si>
  <si>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</si>
  <si>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</si>
  <si>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</si>
  <si>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</si>
  <si>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</si>
  <si>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</si>
  <si>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</si>
  <si>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</si>
  <si>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</si>
  <si>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</si>
  <si>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</si>
  <si>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</si>
  <si>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</si>
  <si>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</si>
  <si>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</si>
  <si>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</si>
  <si>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</si>
  <si>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</si>
  <si>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</si>
  <si>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</si>
  <si>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</si>
  <si>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</si>
  <si>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</si>
  <si>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</si>
  <si>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</si>
  <si>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</si>
  <si>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</si>
  <si>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</si>
  <si>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</si>
  <si>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</si>
  <si>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</si>
  <si>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</si>
  <si>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</si>
  <si>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</si>
  <si>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</si>
  <si>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</si>
  <si>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</si>
  <si>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</si>
  <si>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</si>
  <si>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</si>
  <si>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</si>
  <si>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</si>
  <si>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</si>
  <si>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</si>
  <si>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</si>
  <si>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</si>
  <si>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</si>
  <si>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</si>
  <si>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</si>
  <si>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</si>
  <si>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</si>
  <si>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</si>
  <si>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</si>
  <si>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</si>
  <si>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</si>
  <si>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</si>
  <si>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</si>
  <si>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</si>
  <si>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</si>
  <si>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</si>
  <si>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</si>
  <si>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</si>
  <si>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</si>
  <si>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</si>
  <si>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</si>
  <si>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</si>
  <si>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</si>
  <si>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</si>
  <si>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</si>
  <si>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</si>
  <si>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</si>
  <si>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</si>
  <si>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</si>
  <si>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</si>
  <si>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</si>
  <si>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</si>
  <si>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</si>
  <si>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</si>
  <si>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</si>
  <si>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</si>
  <si>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</si>
  <si>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</si>
  <si>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</si>
  <si>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</si>
  <si>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</si>
  <si>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</si>
  <si>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</si>
  <si>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</si>
  <si>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</si>
  <si>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</si>
  <si>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</si>
  <si>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</si>
  <si>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</si>
  <si>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</si>
  <si>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</si>
  <si>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</si>
  <si>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</si>
  <si>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</si>
  <si>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</si>
  <si>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</si>
  <si>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</si>
  <si>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</si>
  <si>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</si>
  <si>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</si>
  <si>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</si>
  <si>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</si>
  <si>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</si>
  <si>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</si>
  <si>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</si>
  <si>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</si>
  <si>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</si>
  <si>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</si>
  <si>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</si>
  <si>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</si>
  <si>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</si>
  <si>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</si>
  <si>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</si>
  <si>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</si>
  <si>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</si>
  <si>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</si>
  <si>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</si>
  <si>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</si>
  <si>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</si>
  <si>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</si>
  <si>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</si>
  <si>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</si>
  <si>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</si>
  <si>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</si>
  <si>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</si>
  <si>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</si>
  <si>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</si>
  <si>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</si>
  <si>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</si>
  <si>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</si>
  <si>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</si>
  <si>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</si>
  <si>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</si>
  <si>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</si>
  <si>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</si>
  <si>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</si>
  <si>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</si>
  <si>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</si>
  <si>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</si>
  <si>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</si>
  <si>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</si>
  <si>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</si>
  <si>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</si>
  <si>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</si>
  <si>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</si>
  <si>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</si>
  <si>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</si>
  <si>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</si>
  <si>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</si>
  <si>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</si>
  <si>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</si>
  <si>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</si>
  <si>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</si>
  <si>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</si>
  <si>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</si>
  <si>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</si>
  <si>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</si>
  <si>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</si>
  <si>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</si>
  <si>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</si>
  <si>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</si>
  <si>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</si>
  <si>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</si>
  <si>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</si>
  <si>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</si>
  <si>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</si>
  <si>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</si>
  <si>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</si>
  <si>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</si>
  <si>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</si>
  <si>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</si>
  <si>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</si>
  <si>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</si>
  <si>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</si>
  <si>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</si>
  <si>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</si>
  <si>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</si>
  <si>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</si>
  <si>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</si>
  <si>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</si>
  <si>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</si>
  <si>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</si>
  <si>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</si>
  <si>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</si>
  <si>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</si>
  <si>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</si>
  <si>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</si>
  <si>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</si>
  <si>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</si>
  <si>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</si>
  <si>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</si>
  <si>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</si>
  <si>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</si>
  <si>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</si>
  <si>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</si>
  <si>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</si>
  <si>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</si>
  <si>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</si>
  <si>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</si>
  <si>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</si>
  <si>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</si>
  <si>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</si>
  <si>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</si>
  <si>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</si>
  <si>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</si>
  <si>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</si>
  <si>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</si>
  <si>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</si>
  <si>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</si>
  <si>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</si>
  <si>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</si>
  <si>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</si>
  <si>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</si>
  <si>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</si>
  <si>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</si>
  <si>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</si>
  <si>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</si>
  <si>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</si>
  <si>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</si>
  <si>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</si>
  <si>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</si>
  <si>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</si>
  <si>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</si>
  <si>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</si>
  <si>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</si>
  <si>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</si>
  <si>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</si>
  <si>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</si>
  <si>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</si>
  <si>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</si>
  <si>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</si>
  <si>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</si>
  <si>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</si>
  <si>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</si>
  <si>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</si>
  <si>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</si>
  <si>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</si>
  <si>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</si>
  <si>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</si>
  <si>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</si>
  <si>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</si>
  <si>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</si>
  <si>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</si>
  <si>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</si>
  <si>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</si>
  <si>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</si>
  <si>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</si>
  <si>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</si>
  <si>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</si>
  <si>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</si>
  <si>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</si>
  <si>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</si>
  <si>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</si>
  <si>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</si>
  <si>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</si>
  <si>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</si>
  <si>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</si>
  <si>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</si>
  <si>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</si>
  <si>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</si>
  <si>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</si>
  <si>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</si>
  <si>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</si>
  <si>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</si>
  <si>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</si>
  <si>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</si>
  <si>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</si>
  <si>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</si>
  <si>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</si>
  <si>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</si>
  <si>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</si>
  <si>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</si>
  <si>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</si>
  <si>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</si>
  <si>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</si>
  <si>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</si>
  <si>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</si>
  <si>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</si>
  <si>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</si>
  <si>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</si>
  <si>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</si>
  <si>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</si>
  <si>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</si>
  <si>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</si>
  <si>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</si>
  <si>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</si>
  <si>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</si>
  <si>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</si>
  <si>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</si>
  <si>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</si>
  <si>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</si>
  <si>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</si>
  <si>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</si>
  <si>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</si>
  <si>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</si>
  <si>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</si>
  <si>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</si>
  <si>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</si>
  <si>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</si>
  <si>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</si>
  <si>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</si>
  <si>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</si>
  <si>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</si>
  <si>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</si>
  <si>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</si>
  <si>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</si>
  <si>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</si>
  <si>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</si>
  <si>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</si>
  <si>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</si>
  <si>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</si>
  <si>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</si>
  <si>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</si>
  <si>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</si>
  <si>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</si>
  <si>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</si>
  <si>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</si>
  <si>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</si>
  <si>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</si>
  <si>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</si>
  <si>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</si>
  <si>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</si>
  <si>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</si>
  <si>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</si>
  <si>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</si>
  <si>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</si>
  <si>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</si>
  <si>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</si>
  <si>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</si>
  <si>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</si>
  <si>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</si>
  <si>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</si>
  <si>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</si>
  <si>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</si>
  <si>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</si>
  <si>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</si>
  <si>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</si>
  <si>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</si>
  <si>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</si>
  <si>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</si>
  <si>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</si>
  <si>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</si>
  <si>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</si>
  <si>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</si>
  <si>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</si>
  <si>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</si>
  <si>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</si>
  <si>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</si>
  <si>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</si>
  <si>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</si>
  <si>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</si>
  <si>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</si>
  <si>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</si>
  <si>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</si>
  <si>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</si>
  <si>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</si>
  <si>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</si>
  <si>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</si>
  <si>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</si>
  <si>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</si>
  <si>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</si>
  <si>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</si>
  <si>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</si>
  <si>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</si>
  <si>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</si>
  <si>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</si>
  <si>
    <r>
      <t xml:space="preserve">1,20 </t>
    </r>
    <r>
      <rPr>
        <vertAlign val="superscript"/>
        <sz val="8"/>
        <rFont val="Arial"/>
        <family val="2"/>
      </rPr>
      <t>(3)</t>
    </r>
  </si>
  <si>
    <r>
      <t xml:space="preserve">1,03 </t>
    </r>
    <r>
      <rPr>
        <vertAlign val="superscript"/>
        <sz val="8"/>
        <rFont val="Arial"/>
        <family val="2"/>
      </rPr>
      <t>(3)</t>
    </r>
  </si>
  <si>
    <r>
      <t xml:space="preserve">4,78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</si>
</sst>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343" zoomScale="120" zoomScaleNormal="120" workbookViewId="0">
      <selection activeCell="R378" sqref="R378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75" x14ac:dyDescent="0.2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2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2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x14ac:dyDescent="0.2">
      <c r="A180" s="34"/>
      <c r="B180" s="29" t="s">
        <v>5</v>
      </c>
      <c r="C180" s="8">
        <v>1928.04</v>
      </c>
      <c r="D180" s="6">
        <f t="shared" si="134"/>
        <v>0.34923724711528603</v>
      </c>
      <c r="E180" s="6">
        <f t="shared" si="137"/>
        <v>1.1144384017117703</v>
      </c>
      <c r="F180" s="6">
        <f t="shared" si="133"/>
        <v>4.7608698014583561</v>
      </c>
      <c r="G180" s="6"/>
      <c r="H180" s="34"/>
      <c r="I180" s="29" t="s">
        <v>5</v>
      </c>
      <c r="J180" s="8">
        <v>1924.27</v>
      </c>
      <c r="K180" s="6">
        <f t="shared" si="135"/>
        <v>0.24380206189864584</v>
      </c>
      <c r="L180" s="6">
        <f t="shared" ref="L180:L189" si="139">((J180/J$177)-1)*100</f>
        <v>0.68649765847788036</v>
      </c>
      <c r="M180" s="6" t="s">
        <v>75</v>
      </c>
      <c r="N180" s="6"/>
      <c r="O180" s="34"/>
      <c r="P180" s="29" t="s">
        <v>5</v>
      </c>
      <c r="Q180" s="8">
        <v>1785.57</v>
      </c>
      <c r="R180" s="6">
        <f t="shared" si="136"/>
        <v>0.33659627552569127</v>
      </c>
      <c r="S180" s="6">
        <f t="shared" si="138"/>
        <v>1.0926981718536677</v>
      </c>
      <c r="T180" s="6" t="s">
        <v>227</v>
      </c>
    </row>
    <row r="181" spans="1:20" hidden="1" x14ac:dyDescent="0.2">
      <c r="A181" s="34"/>
      <c r="B181" s="29" t="s">
        <v>6</v>
      </c>
      <c r="C181" s="8"/>
      <c r="D181" s="6">
        <f t="shared" si="134"/>
        <v>-100</v>
      </c>
      <c r="E181" s="6">
        <f t="shared" si="137"/>
        <v>-100</v>
      </c>
      <c r="F181" s="6">
        <f t="shared" si="133"/>
        <v>-100</v>
      </c>
      <c r="G181" s="6"/>
      <c r="H181" s="34"/>
      <c r="I181" s="29" t="s">
        <v>6</v>
      </c>
      <c r="J181" s="8"/>
      <c r="K181" s="6">
        <f t="shared" si="135"/>
        <v>-100</v>
      </c>
      <c r="L181" s="6">
        <f t="shared" si="139"/>
        <v>-100</v>
      </c>
      <c r="M181" s="6">
        <f t="shared" ref="M181:M189" si="140">((J181/J169)-1)*100</f>
        <v>-100</v>
      </c>
      <c r="N181" s="6"/>
      <c r="O181" s="34"/>
      <c r="P181" s="29" t="s">
        <v>6</v>
      </c>
      <c r="Q181" s="8"/>
      <c r="R181" s="6">
        <f t="shared" si="136"/>
        <v>-100</v>
      </c>
      <c r="S181" s="6">
        <f t="shared" si="138"/>
        <v>-100</v>
      </c>
      <c r="T181" s="6">
        <f t="shared" ref="T181:T185" si="141">((Q181/Q169)-1)*100</f>
        <v>-100</v>
      </c>
    </row>
    <row r="182" spans="1:20" hidden="1" x14ac:dyDescent="0.2">
      <c r="A182" s="34"/>
      <c r="B182" s="29" t="s">
        <v>7</v>
      </c>
      <c r="C182" s="8"/>
      <c r="D182" s="6" t="e">
        <f t="shared" si="134"/>
        <v>#DIV/0!</v>
      </c>
      <c r="E182" s="6">
        <f t="shared" si="137"/>
        <v>-100</v>
      </c>
      <c r="F182" s="6">
        <f t="shared" si="133"/>
        <v>-100</v>
      </c>
      <c r="G182" s="6"/>
      <c r="H182" s="34"/>
      <c r="I182" s="29" t="s">
        <v>7</v>
      </c>
      <c r="J182" s="8"/>
      <c r="K182" s="6" t="e">
        <f t="shared" si="135"/>
        <v>#DIV/0!</v>
      </c>
      <c r="L182" s="6">
        <f t="shared" si="139"/>
        <v>-100</v>
      </c>
      <c r="M182" s="6">
        <f t="shared" si="140"/>
        <v>-100</v>
      </c>
      <c r="N182" s="6"/>
      <c r="O182" s="34"/>
      <c r="P182" s="29" t="s">
        <v>7</v>
      </c>
      <c r="Q182" s="8"/>
      <c r="R182" s="6" t="e">
        <f t="shared" si="136"/>
        <v>#DIV/0!</v>
      </c>
      <c r="S182" s="6">
        <f t="shared" si="138"/>
        <v>-100</v>
      </c>
      <c r="T182" s="6">
        <f t="shared" si="141"/>
        <v>-100</v>
      </c>
    </row>
    <row r="183" spans="1:20" ht="12.75" hidden="1" customHeight="1" x14ac:dyDescent="0.2">
      <c r="A183" s="34"/>
      <c r="B183" s="29" t="s">
        <v>8</v>
      </c>
      <c r="C183" s="8"/>
      <c r="D183" s="6" t="e">
        <f t="shared" si="134"/>
        <v>#DIV/0!</v>
      </c>
      <c r="E183" s="6">
        <f t="shared" si="137"/>
        <v>-100</v>
      </c>
      <c r="F183" s="6">
        <f t="shared" si="133"/>
        <v>-100</v>
      </c>
      <c r="G183" s="6"/>
      <c r="H183" s="34"/>
      <c r="I183" s="29" t="s">
        <v>8</v>
      </c>
      <c r="J183" s="8"/>
      <c r="K183" s="6" t="e">
        <f t="shared" si="135"/>
        <v>#DIV/0!</v>
      </c>
      <c r="L183" s="6">
        <f t="shared" si="139"/>
        <v>-100</v>
      </c>
      <c r="M183" s="6">
        <f t="shared" si="140"/>
        <v>-100</v>
      </c>
      <c r="N183" s="6"/>
      <c r="O183" s="34"/>
      <c r="P183" s="29" t="s">
        <v>8</v>
      </c>
      <c r="Q183" s="8"/>
      <c r="R183" s="6" t="e">
        <f t="shared" si="136"/>
        <v>#DIV/0!</v>
      </c>
      <c r="S183" s="6">
        <f t="shared" si="138"/>
        <v>-100</v>
      </c>
      <c r="T183" s="6">
        <f t="shared" si="141"/>
        <v>-100</v>
      </c>
    </row>
    <row r="184" spans="1:20" hidden="1" x14ac:dyDescent="0.2">
      <c r="A184" s="34"/>
      <c r="B184" s="29" t="s">
        <v>9</v>
      </c>
      <c r="C184" s="8"/>
      <c r="D184" s="6" t="e">
        <f t="shared" si="134"/>
        <v>#DIV/0!</v>
      </c>
      <c r="E184" s="6">
        <f t="shared" si="137"/>
        <v>-100</v>
      </c>
      <c r="F184" s="6">
        <f t="shared" si="133"/>
        <v>-100</v>
      </c>
      <c r="G184" s="6"/>
      <c r="H184" s="34"/>
      <c r="I184" s="29" t="s">
        <v>9</v>
      </c>
      <c r="J184" s="8"/>
      <c r="K184" s="6" t="e">
        <f t="shared" si="135"/>
        <v>#DIV/0!</v>
      </c>
      <c r="L184" s="6">
        <f t="shared" si="139"/>
        <v>-100</v>
      </c>
      <c r="M184" s="6">
        <f t="shared" si="140"/>
        <v>-100</v>
      </c>
      <c r="N184" s="6"/>
      <c r="O184" s="34"/>
      <c r="P184" s="29" t="s">
        <v>9</v>
      </c>
      <c r="Q184" s="8"/>
      <c r="R184" s="6" t="e">
        <f t="shared" si="136"/>
        <v>#DIV/0!</v>
      </c>
      <c r="S184" s="6">
        <f t="shared" si="138"/>
        <v>-100</v>
      </c>
      <c r="T184" s="6">
        <f t="shared" si="141"/>
        <v>-100</v>
      </c>
    </row>
    <row r="185" spans="1:20" hidden="1" x14ac:dyDescent="0.2">
      <c r="A185" s="34"/>
      <c r="B185" s="29" t="s">
        <v>10</v>
      </c>
      <c r="C185" s="8"/>
      <c r="D185" s="6" t="e">
        <f t="shared" si="134"/>
        <v>#DIV/0!</v>
      </c>
      <c r="E185" s="6">
        <f t="shared" si="137"/>
        <v>-100</v>
      </c>
      <c r="F185" s="6">
        <f t="shared" si="133"/>
        <v>-100</v>
      </c>
      <c r="G185" s="6"/>
      <c r="H185" s="34"/>
      <c r="I185" s="29" t="s">
        <v>10</v>
      </c>
      <c r="J185" s="8"/>
      <c r="K185" s="6" t="e">
        <f t="shared" si="135"/>
        <v>#DIV/0!</v>
      </c>
      <c r="L185" s="6">
        <f t="shared" si="139"/>
        <v>-100</v>
      </c>
      <c r="M185" s="6">
        <f t="shared" si="140"/>
        <v>-100</v>
      </c>
      <c r="N185" s="6"/>
      <c r="O185" s="34"/>
      <c r="P185" s="29" t="s">
        <v>10</v>
      </c>
      <c r="Q185" s="8"/>
      <c r="R185" s="6" t="e">
        <f t="shared" si="136"/>
        <v>#DIV/0!</v>
      </c>
      <c r="S185" s="6">
        <f t="shared" si="138"/>
        <v>-100</v>
      </c>
      <c r="T185" s="6">
        <f t="shared" si="141"/>
        <v>-100</v>
      </c>
    </row>
    <row r="186" spans="1:20" hidden="1" x14ac:dyDescent="0.2">
      <c r="A186" s="34"/>
      <c r="B186" s="29" t="s">
        <v>11</v>
      </c>
      <c r="C186" s="8"/>
      <c r="D186" s="6" t="e">
        <f t="shared" si="134"/>
        <v>#DIV/0!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 t="e">
        <f t="shared" si="135"/>
        <v>#DIV/0!</v>
      </c>
      <c r="L186" s="6">
        <f t="shared" si="139"/>
        <v>-100</v>
      </c>
      <c r="M186" s="6">
        <f t="shared" si="140"/>
        <v>-100</v>
      </c>
      <c r="N186" s="6"/>
      <c r="O186" s="34"/>
      <c r="P186" s="29" t="s">
        <v>11</v>
      </c>
      <c r="Q186" s="8"/>
      <c r="R186" s="6" t="e">
        <f t="shared" si="136"/>
        <v>#DIV/0!</v>
      </c>
      <c r="S186" s="6">
        <f t="shared" si="138"/>
        <v>-100</v>
      </c>
      <c r="T186" s="6">
        <f t="shared" ref="T186:T189" si="142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38"/>
        <v>-100</v>
      </c>
      <c r="T187" s="6">
        <f t="shared" si="142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2"/>
        <v>-100</v>
      </c>
    </row>
    <row r="189" spans="1:20" ht="12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3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2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49" t="s">
        <v>25</v>
      </c>
      <c r="B191" s="49"/>
      <c r="C191" s="49"/>
      <c r="D191" s="49"/>
      <c r="E191" s="49"/>
      <c r="F191" s="49"/>
      <c r="G191" s="37"/>
      <c r="H191" s="49" t="s">
        <v>26</v>
      </c>
      <c r="I191" s="49"/>
      <c r="J191" s="49"/>
      <c r="K191" s="49"/>
      <c r="L191" s="49"/>
      <c r="M191" s="49"/>
      <c r="N191" s="38"/>
      <c r="O191" s="49" t="s">
        <v>27</v>
      </c>
      <c r="P191" s="49"/>
      <c r="Q191" s="49"/>
      <c r="R191" s="49"/>
      <c r="S191" s="49"/>
      <c r="T191" s="49"/>
    </row>
    <row r="192" spans="1:20" x14ac:dyDescent="0.2">
      <c r="A192" s="20" t="s">
        <v>0</v>
      </c>
      <c r="B192" s="21"/>
      <c r="C192" s="50" t="s">
        <v>18</v>
      </c>
      <c r="D192" s="54" t="s">
        <v>19</v>
      </c>
      <c r="E192" s="54"/>
      <c r="F192" s="55"/>
      <c r="G192" s="3"/>
      <c r="H192" s="20" t="s">
        <v>0</v>
      </c>
      <c r="I192" s="21"/>
      <c r="J192" s="59" t="s">
        <v>18</v>
      </c>
      <c r="K192" s="54" t="s">
        <v>19</v>
      </c>
      <c r="L192" s="54"/>
      <c r="M192" s="55"/>
      <c r="N192" s="3"/>
      <c r="O192" s="20" t="s">
        <v>0</v>
      </c>
      <c r="P192" s="21"/>
      <c r="Q192" s="50" t="s">
        <v>18</v>
      </c>
      <c r="R192" s="54" t="s">
        <v>19</v>
      </c>
      <c r="S192" s="54"/>
      <c r="T192" s="55"/>
    </row>
    <row r="193" spans="1:20" x14ac:dyDescent="0.2">
      <c r="A193" s="24" t="s">
        <v>1</v>
      </c>
      <c r="B193" s="25"/>
      <c r="C193" s="50"/>
      <c r="D193" s="50" t="s">
        <v>20</v>
      </c>
      <c r="E193" s="50" t="s">
        <v>21</v>
      </c>
      <c r="F193" s="51"/>
      <c r="G193" s="3"/>
      <c r="H193" s="24" t="s">
        <v>1</v>
      </c>
      <c r="I193" s="25"/>
      <c r="J193" s="59"/>
      <c r="K193" s="50" t="s">
        <v>20</v>
      </c>
      <c r="L193" s="50" t="s">
        <v>21</v>
      </c>
      <c r="M193" s="51"/>
      <c r="N193" s="4"/>
      <c r="O193" s="24" t="s">
        <v>1</v>
      </c>
      <c r="P193" s="25"/>
      <c r="Q193" s="50"/>
      <c r="R193" s="50" t="s">
        <v>20</v>
      </c>
      <c r="S193" s="50" t="s">
        <v>21</v>
      </c>
      <c r="T193" s="51"/>
    </row>
    <row r="194" spans="1:20" x14ac:dyDescent="0.2">
      <c r="A194" s="26" t="s">
        <v>2</v>
      </c>
      <c r="B194" s="27"/>
      <c r="C194" s="50"/>
      <c r="D194" s="50"/>
      <c r="E194" s="22" t="s">
        <v>22</v>
      </c>
      <c r="F194" s="23" t="s">
        <v>23</v>
      </c>
      <c r="G194" s="4"/>
      <c r="H194" s="26" t="s">
        <v>2</v>
      </c>
      <c r="I194" s="27"/>
      <c r="J194" s="59"/>
      <c r="K194" s="50"/>
      <c r="L194" s="22" t="s">
        <v>22</v>
      </c>
      <c r="M194" s="23" t="s">
        <v>23</v>
      </c>
      <c r="N194" s="4"/>
      <c r="O194" s="26" t="s">
        <v>2</v>
      </c>
      <c r="P194" s="27"/>
      <c r="Q194" s="50"/>
      <c r="R194" s="50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4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5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4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5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4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5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4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5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4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5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6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4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5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6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4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5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6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4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5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6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4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5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6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4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5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6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4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5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7">((C207/C206)-1)*100</f>
        <v>0.86267906386510163</v>
      </c>
      <c r="E207" s="10">
        <f t="shared" ref="E207:E212" si="148">((C207/C$206)-1)*100</f>
        <v>0.86267906386510163</v>
      </c>
      <c r="F207" s="10">
        <f t="shared" ref="F207:F212" si="149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50">((J207/J206)-1)*100</f>
        <v>1.1246752322312092</v>
      </c>
      <c r="L207" s="10">
        <f t="shared" ref="L207:L212" si="151">((J207/J$206)-1)*100</f>
        <v>1.1246752322312092</v>
      </c>
      <c r="M207" s="10">
        <f t="shared" ref="M207:M212" si="152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3">((Q207/Q206)-1)*100</f>
        <v>4.8526776826607332E-2</v>
      </c>
      <c r="S207" s="10">
        <f t="shared" ref="S207:S212" si="154">((Q207/Q$206)-1)*100</f>
        <v>4.8526776826607332E-2</v>
      </c>
      <c r="T207" s="10">
        <f t="shared" ref="T207:T212" si="155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7"/>
        <v>0.43188444369168799</v>
      </c>
      <c r="E208" s="6">
        <f t="shared" si="148"/>
        <v>1.2982892842326121</v>
      </c>
      <c r="F208" s="6">
        <f t="shared" si="149"/>
        <v>6.1299106400930503</v>
      </c>
      <c r="G208" s="6"/>
      <c r="H208" s="34"/>
      <c r="I208" s="29" t="s">
        <v>4</v>
      </c>
      <c r="J208" s="8">
        <v>854.06</v>
      </c>
      <c r="K208" s="6">
        <f t="shared" si="150"/>
        <v>0.19591970811483339</v>
      </c>
      <c r="L208" s="6">
        <f t="shared" si="151"/>
        <v>1.3227984007782467</v>
      </c>
      <c r="M208" s="6">
        <f t="shared" si="152"/>
        <v>5.4382044666115181</v>
      </c>
      <c r="N208" s="6"/>
      <c r="O208" s="34"/>
      <c r="P208" s="29" t="s">
        <v>4</v>
      </c>
      <c r="Q208" s="8">
        <v>806.8</v>
      </c>
      <c r="R208" s="6">
        <f t="shared" si="153"/>
        <v>0.33952267837376038</v>
      </c>
      <c r="S208" s="6">
        <f t="shared" si="154"/>
        <v>0.38821421461279204</v>
      </c>
      <c r="T208" s="6">
        <f t="shared" si="155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7"/>
        <v>0.39991327182058445</v>
      </c>
      <c r="E209" s="6">
        <f t="shared" si="148"/>
        <v>1.7033945872074518</v>
      </c>
      <c r="F209" s="6">
        <f t="shared" si="149"/>
        <v>6.4223697650663825</v>
      </c>
      <c r="G209" s="6"/>
      <c r="H209" s="34"/>
      <c r="I209" s="29" t="s">
        <v>5</v>
      </c>
      <c r="J209" s="8">
        <v>855.37</v>
      </c>
      <c r="K209" s="6">
        <f t="shared" si="150"/>
        <v>0.15338500807906552</v>
      </c>
      <c r="L209" s="6">
        <f t="shared" si="151"/>
        <v>1.478212383291222</v>
      </c>
      <c r="M209" s="6">
        <f t="shared" si="152"/>
        <v>4.5058583489107962</v>
      </c>
      <c r="N209" s="6"/>
      <c r="O209" s="34"/>
      <c r="P209" s="29" t="s">
        <v>5</v>
      </c>
      <c r="Q209" s="8">
        <v>812.53</v>
      </c>
      <c r="R209" s="6">
        <f t="shared" si="153"/>
        <v>0.71021318790283061</v>
      </c>
      <c r="S209" s="6">
        <f t="shared" si="154"/>
        <v>1.1011845510650931</v>
      </c>
      <c r="T209" s="6">
        <f t="shared" si="155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7"/>
        <v>9.2381523695261869E-2</v>
      </c>
      <c r="E210" s="6">
        <f t="shared" si="148"/>
        <v>1.7973497327769206</v>
      </c>
      <c r="F210" s="6">
        <f t="shared" si="149"/>
        <v>6.2669570866292101</v>
      </c>
      <c r="G210" s="6"/>
      <c r="H210" s="34"/>
      <c r="I210" s="29" t="s">
        <v>6</v>
      </c>
      <c r="J210" s="8">
        <v>863.23</v>
      </c>
      <c r="K210" s="6">
        <f t="shared" si="150"/>
        <v>0.91890059272594637</v>
      </c>
      <c r="L210" s="6">
        <f t="shared" si="151"/>
        <v>2.4106962783689845</v>
      </c>
      <c r="M210" s="6">
        <f t="shared" si="152"/>
        <v>5.3091947152041463</v>
      </c>
      <c r="N210" s="6"/>
      <c r="O210" s="34"/>
      <c r="P210" s="29" t="s">
        <v>6</v>
      </c>
      <c r="Q210" s="8">
        <v>814.76</v>
      </c>
      <c r="R210" s="6">
        <f t="shared" si="153"/>
        <v>0.27445140487121211</v>
      </c>
      <c r="S210" s="6">
        <f t="shared" si="154"/>
        <v>1.3786581724069435</v>
      </c>
      <c r="T210" s="6">
        <f t="shared" si="155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7"/>
        <v>0.23133997386937111</v>
      </c>
      <c r="E211" s="6">
        <f t="shared" si="148"/>
        <v>2.0328476950484564</v>
      </c>
      <c r="F211" s="6">
        <f t="shared" si="149"/>
        <v>6.033324034389187</v>
      </c>
      <c r="G211" s="6"/>
      <c r="H211" s="34"/>
      <c r="I211" s="29" t="s">
        <v>7</v>
      </c>
      <c r="J211" s="8">
        <v>875.4</v>
      </c>
      <c r="K211" s="6">
        <f t="shared" si="150"/>
        <v>1.4098212527368092</v>
      </c>
      <c r="L211" s="6">
        <f t="shared" si="151"/>
        <v>3.854504039577189</v>
      </c>
      <c r="M211" s="6">
        <f t="shared" si="152"/>
        <v>4.985428684504023</v>
      </c>
      <c r="N211" s="6"/>
      <c r="O211" s="34"/>
      <c r="P211" s="29" t="s">
        <v>7</v>
      </c>
      <c r="Q211" s="8">
        <v>818.32</v>
      </c>
      <c r="R211" s="6">
        <f t="shared" si="153"/>
        <v>0.43693848495263143</v>
      </c>
      <c r="S211" s="6">
        <f t="shared" si="154"/>
        <v>1.8216205454907541</v>
      </c>
      <c r="T211" s="6">
        <f t="shared" si="155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7"/>
        <v>0.28222913178663767</v>
      </c>
      <c r="E212" s="6">
        <f t="shared" si="148"/>
        <v>2.3208141152353701</v>
      </c>
      <c r="F212" s="6">
        <f t="shared" si="149"/>
        <v>6.1334008353372882</v>
      </c>
      <c r="G212" s="6"/>
      <c r="H212" s="34"/>
      <c r="I212" s="29" t="s">
        <v>8</v>
      </c>
      <c r="J212" s="8">
        <v>877.81</v>
      </c>
      <c r="K212" s="6">
        <f t="shared" si="150"/>
        <v>0.27530271875713108</v>
      </c>
      <c r="L212" s="6">
        <f t="shared" si="151"/>
        <v>4.1404183127498717</v>
      </c>
      <c r="M212" s="6">
        <f t="shared" si="152"/>
        <v>4.9647849430221491</v>
      </c>
      <c r="N212" s="6"/>
      <c r="O212" s="34"/>
      <c r="P212" s="29" t="s">
        <v>8</v>
      </c>
      <c r="Q212" s="8">
        <v>833.09</v>
      </c>
      <c r="R212" s="6">
        <f t="shared" si="153"/>
        <v>1.8049173917293881</v>
      </c>
      <c r="S212" s="6">
        <f t="shared" si="154"/>
        <v>3.6594166832570219</v>
      </c>
      <c r="T212" s="6">
        <f t="shared" si="155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7"/>
        <v>0.11567448960121407</v>
      </c>
      <c r="E213" s="6">
        <f t="shared" ref="E213:E218" si="156">((C213/C$206)-1)*100</f>
        <v>2.4391731947189799</v>
      </c>
      <c r="F213" s="6">
        <f t="shared" ref="F213:F218" si="157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50"/>
        <v>0.13214704776660646</v>
      </c>
      <c r="L213" s="6">
        <f t="shared" ref="L213:L218" si="158">((J213/J$206)-1)*100</f>
        <v>4.2780368010819636</v>
      </c>
      <c r="M213" s="6">
        <f t="shared" ref="M213:M242" si="159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3"/>
        <v>1.3407915111212532</v>
      </c>
      <c r="S213" s="6">
        <f t="shared" ref="S213:S218" si="160">((Q213/Q$206)-1)*100</f>
        <v>5.0492733426239278</v>
      </c>
      <c r="T213" s="6">
        <f t="shared" ref="T213:T241" si="161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2">((C214/C213)-1)*100</f>
        <v>1.5437208914511835</v>
      </c>
      <c r="E214" s="6">
        <f t="shared" si="156"/>
        <v>4.0205481123557263</v>
      </c>
      <c r="F214" s="6">
        <f t="shared" si="157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3">((J214/J213)-1)*100</f>
        <v>7.7363277472497494E-2</v>
      </c>
      <c r="L214" s="6">
        <f t="shared" si="158"/>
        <v>4.3587097080352688</v>
      </c>
      <c r="M214" s="6">
        <f t="shared" si="159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4">((Q214/Q213)-1)*100</f>
        <v>1.9235780446781758</v>
      </c>
      <c r="S214" s="6">
        <f t="shared" si="160"/>
        <v>7.069978100736618</v>
      </c>
      <c r="T214" s="6">
        <f t="shared" si="161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5">((C215/C214)-1)*100</f>
        <v>4.5748337223905366E-2</v>
      </c>
      <c r="E215" s="6">
        <f t="shared" si="156"/>
        <v>4.0681357834883025</v>
      </c>
      <c r="F215" s="6">
        <f t="shared" si="157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6">((J215/J214)-1)*100</f>
        <v>0.11595520945830717</v>
      </c>
      <c r="L215" s="6">
        <f t="shared" si="158"/>
        <v>4.4797190684652044</v>
      </c>
      <c r="M215" s="6">
        <f t="shared" si="159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7">((Q215/Q214)-1)*100</f>
        <v>0.38001162115048892</v>
      </c>
      <c r="S215" s="6">
        <f t="shared" si="160"/>
        <v>7.4768564602827103</v>
      </c>
      <c r="T215" s="6">
        <f t="shared" si="161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8">((C216/C215)-1)*100</f>
        <v>1.9135165556702027</v>
      </c>
      <c r="E216" s="6">
        <f t="shared" si="156"/>
        <v>6.0594967908826902</v>
      </c>
      <c r="F216" s="6">
        <f t="shared" si="157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9">((J216/J215)-1)*100</f>
        <v>0.19417034757627238</v>
      </c>
      <c r="L216" s="6">
        <f t="shared" si="158"/>
        <v>4.68258770212715</v>
      </c>
      <c r="M216" s="6">
        <f t="shared" si="159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70">((Q216/Q215)-1)*100</f>
        <v>5.2097201801415416E-2</v>
      </c>
      <c r="S216" s="6">
        <f t="shared" si="160"/>
        <v>7.5328488950826333</v>
      </c>
      <c r="T216" s="6">
        <f t="shared" si="161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8"/>
        <v>0.15071329958582513</v>
      </c>
      <c r="E217" s="6">
        <f t="shared" si="156"/>
        <v>6.2193425580203465</v>
      </c>
      <c r="F217" s="6">
        <f t="shared" si="157"/>
        <v>6.2958666585261502</v>
      </c>
      <c r="G217" s="6"/>
      <c r="H217" s="34"/>
      <c r="I217" s="29" t="s">
        <v>13</v>
      </c>
      <c r="J217" s="8">
        <v>885.47</v>
      </c>
      <c r="K217" s="6">
        <f t="shared" si="169"/>
        <v>0.35018926086267665</v>
      </c>
      <c r="L217" s="6">
        <f t="shared" si="158"/>
        <v>5.0491748822531601</v>
      </c>
      <c r="M217" s="6">
        <f t="shared" si="159"/>
        <v>5.1539658223187956</v>
      </c>
      <c r="N217" s="6"/>
      <c r="O217" s="34"/>
      <c r="P217" s="29" t="s">
        <v>13</v>
      </c>
      <c r="Q217" s="8">
        <v>864.79</v>
      </c>
      <c r="R217" s="6">
        <f t="shared" si="170"/>
        <v>6.5955428016017947E-2</v>
      </c>
      <c r="S217" s="6">
        <f t="shared" si="160"/>
        <v>7.6037726458291877</v>
      </c>
      <c r="T217" s="6">
        <f t="shared" si="161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1">((C218/C217)-1)*100</f>
        <v>0.29178297779461904</v>
      </c>
      <c r="E218" s="6">
        <f t="shared" si="156"/>
        <v>6.5292725187300116</v>
      </c>
      <c r="F218" s="6">
        <f t="shared" si="157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2">((J218/J217)-1)*100</f>
        <v>0.12535715495725075</v>
      </c>
      <c r="L218" s="6">
        <f t="shared" si="158"/>
        <v>5.1808615391916168</v>
      </c>
      <c r="M218" s="6">
        <f t="shared" si="159"/>
        <v>5.1808615391916168</v>
      </c>
      <c r="N218" s="6"/>
      <c r="O218" s="34"/>
      <c r="P218" s="29" t="s">
        <v>14</v>
      </c>
      <c r="Q218" s="8">
        <v>867.62</v>
      </c>
      <c r="R218" s="6">
        <f t="shared" si="170"/>
        <v>0.32724707732514347</v>
      </c>
      <c r="S218" s="5">
        <f t="shared" si="160"/>
        <v>7.9559028469042392</v>
      </c>
      <c r="T218" s="6">
        <f t="shared" si="161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1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2"/>
        <v>0.17595704843329507</v>
      </c>
      <c r="L219" s="10">
        <f>((J219/J$218)-1)*100</f>
        <v>0.17595704843329507</v>
      </c>
      <c r="M219" s="10">
        <f t="shared" si="159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70"/>
        <v>0.16020838615984356</v>
      </c>
      <c r="S219" s="10">
        <f>((Q219/Q$218)-1)*100</f>
        <v>0.16020838615984356</v>
      </c>
      <c r="T219" s="10">
        <f t="shared" si="161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1"/>
        <v>0.22682715542787779</v>
      </c>
      <c r="E220" s="6">
        <f t="shared" ref="E220:E230" si="173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2"/>
        <v>1.4288287882540995</v>
      </c>
      <c r="L220" s="6">
        <f t="shared" ref="L220:L230" si="174">((J220/J$218)-1)*100</f>
        <v>1.607299961650388</v>
      </c>
      <c r="M220" s="6">
        <f t="shared" si="159"/>
        <v>5.4761960517996533</v>
      </c>
      <c r="N220" s="6"/>
      <c r="O220" s="34"/>
      <c r="P220" s="29" t="s">
        <v>4</v>
      </c>
      <c r="Q220" s="8">
        <v>872.73</v>
      </c>
      <c r="R220" s="6">
        <f t="shared" si="170"/>
        <v>0.42807332481789029</v>
      </c>
      <c r="S220" s="6">
        <f t="shared" ref="S220:S230" si="175">((Q220/Q$218)-1)*100</f>
        <v>0.58896752034300892</v>
      </c>
      <c r="T220" s="6">
        <f t="shared" si="161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1"/>
        <v>0.22290204819688242</v>
      </c>
      <c r="E221" s="6">
        <f t="shared" si="173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2"/>
        <v>4.1073232463384457E-2</v>
      </c>
      <c r="L221" s="6">
        <f t="shared" si="174"/>
        <v>1.6490333641634214</v>
      </c>
      <c r="M221" s="6">
        <f t="shared" si="159"/>
        <v>5.3579152881209291</v>
      </c>
      <c r="N221" s="6"/>
      <c r="O221" s="34"/>
      <c r="P221" s="29" t="s">
        <v>5</v>
      </c>
      <c r="Q221" s="8">
        <v>878.63</v>
      </c>
      <c r="R221" s="6">
        <f t="shared" si="170"/>
        <v>0.67603955404305083</v>
      </c>
      <c r="S221" s="6">
        <f t="shared" si="175"/>
        <v>1.2689887277840484</v>
      </c>
      <c r="T221" s="6">
        <f t="shared" si="161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3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2"/>
        <v>0.83222370173101634</v>
      </c>
      <c r="L222" s="6">
        <f t="shared" si="174"/>
        <v>2.494980712400463</v>
      </c>
      <c r="M222" s="6">
        <f t="shared" si="159"/>
        <v>5.2674258308909483</v>
      </c>
      <c r="N222" s="6"/>
      <c r="O222" s="34"/>
      <c r="P222" s="29" t="s">
        <v>6</v>
      </c>
      <c r="Q222" s="8">
        <v>878.76</v>
      </c>
      <c r="R222" s="6">
        <f t="shared" si="170"/>
        <v>1.479576158336382E-2</v>
      </c>
      <c r="S222" s="6">
        <f t="shared" si="175"/>
        <v>1.2839722459141001</v>
      </c>
      <c r="T222" s="6">
        <f t="shared" si="161"/>
        <v>7.8550738867887437</v>
      </c>
    </row>
    <row r="223" spans="1:20" ht="12.75" x14ac:dyDescent="0.2">
      <c r="A223" s="34"/>
      <c r="B223" s="39" t="s">
        <v>41</v>
      </c>
      <c r="C223" s="8">
        <v>885.78</v>
      </c>
      <c r="D223" s="6">
        <f t="shared" ref="D223:D230" si="176">((C223/C222)-1)*100</f>
        <v>0.36939672755291753</v>
      </c>
      <c r="E223" s="6">
        <f t="shared" si="173"/>
        <v>1.4581066376496254</v>
      </c>
      <c r="F223" s="6">
        <f t="shared" ref="F223:F230" si="177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2"/>
        <v>2.0347749532298787</v>
      </c>
      <c r="L223" s="6">
        <f t="shared" si="174"/>
        <v>4.5805229082541921</v>
      </c>
      <c r="M223" s="6">
        <f t="shared" si="159"/>
        <v>5.9161526159470013</v>
      </c>
      <c r="N223" s="6"/>
      <c r="O223" s="34"/>
      <c r="P223" s="39" t="s">
        <v>41</v>
      </c>
      <c r="Q223" s="8">
        <v>893.53</v>
      </c>
      <c r="R223" s="6">
        <f t="shared" si="170"/>
        <v>1.6807774591469871</v>
      </c>
      <c r="S223" s="6">
        <f t="shared" si="175"/>
        <v>2.9863304211521058</v>
      </c>
      <c r="T223" s="6">
        <f t="shared" si="161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6"/>
        <v>0.11853959222380972</v>
      </c>
      <c r="E224" s="6">
        <f t="shared" si="173"/>
        <v>1.5783746635358975</v>
      </c>
      <c r="F224" s="6">
        <f t="shared" si="177"/>
        <v>5.7562965082999629</v>
      </c>
      <c r="G224" s="6"/>
      <c r="H224" s="34"/>
      <c r="I224" s="29" t="s">
        <v>8</v>
      </c>
      <c r="J224" s="8">
        <v>939.23</v>
      </c>
      <c r="K224" s="6">
        <f t="shared" si="172"/>
        <v>1.2985472233307149</v>
      </c>
      <c r="L224" s="6">
        <f t="shared" si="174"/>
        <v>5.9385503846240528</v>
      </c>
      <c r="M224" s="6">
        <f t="shared" si="159"/>
        <v>6.9969583395040003</v>
      </c>
      <c r="N224" s="6"/>
      <c r="O224" s="34"/>
      <c r="P224" s="29" t="s">
        <v>8</v>
      </c>
      <c r="Q224" s="8">
        <v>906.77</v>
      </c>
      <c r="R224" s="6">
        <f t="shared" si="170"/>
        <v>1.4817633431446042</v>
      </c>
      <c r="S224" s="6">
        <f t="shared" si="175"/>
        <v>4.5123441137825182</v>
      </c>
      <c r="T224" s="6">
        <f t="shared" si="161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6"/>
        <v>1.1276118309022642E-2</v>
      </c>
      <c r="E225" s="6">
        <f t="shared" si="173"/>
        <v>1.5898287612393425</v>
      </c>
      <c r="F225" s="6">
        <f t="shared" si="177"/>
        <v>5.6460162233630706</v>
      </c>
      <c r="G225" s="6"/>
      <c r="H225" s="34"/>
      <c r="I225" s="29" t="s">
        <v>9</v>
      </c>
      <c r="J225" s="8">
        <v>939.36</v>
      </c>
      <c r="K225" s="6">
        <f t="shared" si="172"/>
        <v>1.3841125177016522E-2</v>
      </c>
      <c r="L225" s="6">
        <f t="shared" si="174"/>
        <v>5.9532134719934904</v>
      </c>
      <c r="M225" s="6">
        <f t="shared" si="159"/>
        <v>6.8705416567118371</v>
      </c>
      <c r="N225" s="6"/>
      <c r="O225" s="34"/>
      <c r="P225" s="29" t="s">
        <v>9</v>
      </c>
      <c r="Q225" s="8">
        <v>911.15</v>
      </c>
      <c r="R225" s="6">
        <f t="shared" si="170"/>
        <v>0.48303318371802906</v>
      </c>
      <c r="S225" s="6">
        <f t="shared" si="175"/>
        <v>5.0171734169336846</v>
      </c>
      <c r="T225" s="6">
        <f t="shared" si="161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6"/>
        <v>0.90988014837698472</v>
      </c>
      <c r="E226" s="6">
        <f>((C226/C$218)-1)*100</f>
        <v>2.514174445908024</v>
      </c>
      <c r="F226" s="6">
        <f t="shared" si="177"/>
        <v>4.9865687574047746</v>
      </c>
      <c r="G226" s="6"/>
      <c r="H226" s="34"/>
      <c r="I226" s="29" t="s">
        <v>10</v>
      </c>
      <c r="J226" s="8">
        <v>941.53</v>
      </c>
      <c r="K226" s="6">
        <f t="shared" si="172"/>
        <v>0.23100834610798593</v>
      </c>
      <c r="L226" s="6">
        <f t="shared" si="174"/>
        <v>6.1979742380834146</v>
      </c>
      <c r="M226" s="6">
        <f t="shared" si="159"/>
        <v>7.0346160404706426</v>
      </c>
      <c r="N226" s="6"/>
      <c r="O226" s="34"/>
      <c r="P226" s="29" t="s">
        <v>10</v>
      </c>
      <c r="Q226" s="8">
        <v>930.85</v>
      </c>
      <c r="R226" s="6">
        <f t="shared" si="170"/>
        <v>2.1621028370740314</v>
      </c>
      <c r="S226" s="6">
        <f t="shared" si="175"/>
        <v>7.2877527027961575</v>
      </c>
      <c r="T226" s="6">
        <f t="shared" si="161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6"/>
        <v>2.0000000000000018</v>
      </c>
      <c r="E227" s="6">
        <f t="shared" si="173"/>
        <v>4.5644579348261827</v>
      </c>
      <c r="F227" s="6">
        <f t="shared" si="177"/>
        <v>7.0373323328017934</v>
      </c>
      <c r="G227" s="6"/>
      <c r="H227" s="34"/>
      <c r="I227" s="29" t="s">
        <v>11</v>
      </c>
      <c r="J227" s="8">
        <v>944.33</v>
      </c>
      <c r="K227" s="6">
        <f t="shared" si="172"/>
        <v>0.29738829352226048</v>
      </c>
      <c r="L227" s="6">
        <f t="shared" si="174"/>
        <v>6.5137945814252474</v>
      </c>
      <c r="M227" s="6">
        <f t="shared" si="159"/>
        <v>7.228587325558955</v>
      </c>
      <c r="N227" s="6"/>
      <c r="O227" s="34"/>
      <c r="P227" s="29" t="s">
        <v>11</v>
      </c>
      <c r="Q227" s="8">
        <v>935.33</v>
      </c>
      <c r="R227" s="6">
        <f t="shared" si="170"/>
        <v>0.48128055003491266</v>
      </c>
      <c r="S227" s="6">
        <f t="shared" si="175"/>
        <v>7.8041077891242816</v>
      </c>
      <c r="T227" s="6">
        <f t="shared" si="161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6"/>
        <v>0.87851900536750627</v>
      </c>
      <c r="E228" s="6">
        <f t="shared" si="173"/>
        <v>5.4830765706431528</v>
      </c>
      <c r="F228" s="6">
        <f t="shared" si="177"/>
        <v>5.9502991256327631</v>
      </c>
      <c r="G228" s="6"/>
      <c r="H228" s="34"/>
      <c r="I228" s="29" t="s">
        <v>12</v>
      </c>
      <c r="J228" s="8">
        <v>945.09</v>
      </c>
      <c r="K228" s="6">
        <f t="shared" si="172"/>
        <v>8.0480340558919394E-2</v>
      </c>
      <c r="L228" s="6">
        <f t="shared" si="174"/>
        <v>6.5995172460466156</v>
      </c>
      <c r="M228" s="6">
        <f t="shared" si="159"/>
        <v>7.1069153879281144</v>
      </c>
      <c r="N228" s="6"/>
      <c r="O228" s="34"/>
      <c r="P228" s="29" t="s">
        <v>12</v>
      </c>
      <c r="Q228" s="8">
        <v>936.86</v>
      </c>
      <c r="R228" s="6">
        <f t="shared" si="170"/>
        <v>0.16357863000224793</v>
      </c>
      <c r="S228" s="6">
        <f t="shared" si="175"/>
        <v>7.9804522717318749</v>
      </c>
      <c r="T228" s="6">
        <f t="shared" si="161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6"/>
        <v>0.24214915519262803</v>
      </c>
      <c r="E229" s="6">
        <f t="shared" si="173"/>
        <v>5.7385029494301687</v>
      </c>
      <c r="F229" s="6">
        <f t="shared" si="177"/>
        <v>6.0470299020114693</v>
      </c>
      <c r="G229" s="6"/>
      <c r="H229" s="34"/>
      <c r="I229" s="29" t="s">
        <v>13</v>
      </c>
      <c r="J229" s="8">
        <v>948.79</v>
      </c>
      <c r="K229" s="6">
        <f t="shared" si="172"/>
        <v>0.39149710609571731</v>
      </c>
      <c r="L229" s="6">
        <f t="shared" si="174"/>
        <v>7.0168512711768827</v>
      </c>
      <c r="M229" s="6">
        <f t="shared" si="159"/>
        <v>7.1510045512552578</v>
      </c>
      <c r="N229" s="6"/>
      <c r="O229" s="34"/>
      <c r="P229" s="29" t="s">
        <v>13</v>
      </c>
      <c r="Q229" s="8">
        <v>936.48</v>
      </c>
      <c r="R229" s="6">
        <f t="shared" si="170"/>
        <v>-4.0561022991691953E-2</v>
      </c>
      <c r="S229" s="6">
        <f t="shared" si="175"/>
        <v>7.9366542956593955</v>
      </c>
      <c r="T229" s="6">
        <f t="shared" si="161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6"/>
        <v>0.4441315062557516</v>
      </c>
      <c r="E230" s="6">
        <f t="shared" si="173"/>
        <v>6.2081209552717453</v>
      </c>
      <c r="F230" s="6">
        <f t="shared" si="177"/>
        <v>6.2081209552717453</v>
      </c>
      <c r="G230" s="6"/>
      <c r="H230" s="34"/>
      <c r="I230" s="29" t="s">
        <v>14</v>
      </c>
      <c r="J230" s="8">
        <v>960.71</v>
      </c>
      <c r="K230" s="6">
        <f t="shared" si="172"/>
        <v>1.2563370187291367</v>
      </c>
      <c r="L230" s="6">
        <f t="shared" si="174"/>
        <v>8.3613435899749575</v>
      </c>
      <c r="M230" s="6">
        <f t="shared" si="159"/>
        <v>8.3613435899749575</v>
      </c>
      <c r="N230" s="6"/>
      <c r="O230" s="34"/>
      <c r="P230" s="29" t="s">
        <v>14</v>
      </c>
      <c r="Q230" s="8">
        <v>938.4</v>
      </c>
      <c r="R230" s="6">
        <f t="shared" si="170"/>
        <v>0.2050230650948226</v>
      </c>
      <c r="S230" s="6">
        <f t="shared" si="175"/>
        <v>8.1579493326571431</v>
      </c>
      <c r="T230" s="6">
        <f t="shared" si="161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8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2"/>
        <v>0.41739963152251924</v>
      </c>
      <c r="L231" s="10">
        <f t="shared" ref="L231:L242" si="179">((J231/J$230)-1)*100</f>
        <v>0.41739963152251924</v>
      </c>
      <c r="M231" s="10">
        <f t="shared" si="159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70"/>
        <v>0.33780903665814321</v>
      </c>
      <c r="S231" s="10">
        <f t="shared" ref="S231:S241" si="180">((Q231/Q$230)-1)*100</f>
        <v>0.33780903665814321</v>
      </c>
      <c r="T231" s="10">
        <f t="shared" si="161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8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2"/>
        <v>0.47993200099509803</v>
      </c>
      <c r="L232" s="6">
        <f t="shared" si="179"/>
        <v>0.8993348669213308</v>
      </c>
      <c r="M232" s="6">
        <f t="shared" si="159"/>
        <v>7.6063186172751873</v>
      </c>
      <c r="N232" s="6"/>
      <c r="O232" s="34"/>
      <c r="P232" s="29" t="s">
        <v>4</v>
      </c>
      <c r="Q232" s="8">
        <v>943.87</v>
      </c>
      <c r="R232" s="6">
        <f t="shared" si="170"/>
        <v>0.24427286340897858</v>
      </c>
      <c r="S232" s="6">
        <f t="shared" si="180"/>
        <v>0.58290707587382862</v>
      </c>
      <c r="T232" s="6">
        <f t="shared" si="161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8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2"/>
        <v>0.72213338835303009</v>
      </c>
      <c r="L233" s="6">
        <f t="shared" si="179"/>
        <v>1.6279626526215063</v>
      </c>
      <c r="M233" s="6">
        <f t="shared" si="159"/>
        <v>8.3388814913448748</v>
      </c>
      <c r="N233" s="6"/>
      <c r="O233" s="34"/>
      <c r="P233" s="29" t="s">
        <v>5</v>
      </c>
      <c r="Q233" s="8">
        <v>948.31</v>
      </c>
      <c r="R233" s="6">
        <f t="shared" si="170"/>
        <v>0.47040376323010946</v>
      </c>
      <c r="S233" s="6">
        <f t="shared" si="180"/>
        <v>1.0560528559249827</v>
      </c>
      <c r="T233" s="6">
        <f t="shared" si="161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8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2"/>
        <v>0.17616633379422542</v>
      </c>
      <c r="L234" s="6">
        <f t="shared" si="179"/>
        <v>1.8069969085364068</v>
      </c>
      <c r="M234" s="6">
        <f t="shared" si="159"/>
        <v>7.6339826125233934</v>
      </c>
      <c r="N234" s="6"/>
      <c r="O234" s="34"/>
      <c r="P234" s="29" t="s">
        <v>6</v>
      </c>
      <c r="Q234" s="8">
        <v>952.09</v>
      </c>
      <c r="R234" s="6">
        <f t="shared" si="170"/>
        <v>0.39860383208023542</v>
      </c>
      <c r="S234" s="6">
        <f t="shared" si="180"/>
        <v>1.458866155157712</v>
      </c>
      <c r="T234" s="6">
        <f t="shared" si="161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1">((C235/C234)-1)*100</f>
        <v>0.2186935437862525</v>
      </c>
      <c r="E235" s="6">
        <f t="shared" si="178"/>
        <v>2.3025074143974145</v>
      </c>
      <c r="F235" s="6">
        <f t="shared" ref="F235:F242" si="182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2"/>
        <v>2.4354085085934507</v>
      </c>
      <c r="L235" s="6">
        <f t="shared" si="179"/>
        <v>4.2864131735903532</v>
      </c>
      <c r="M235" s="6">
        <f t="shared" si="159"/>
        <v>8.056601128139862</v>
      </c>
      <c r="N235" s="6"/>
      <c r="O235" s="34"/>
      <c r="P235" s="29" t="s">
        <v>7</v>
      </c>
      <c r="Q235" s="8">
        <v>953.04</v>
      </c>
      <c r="R235" s="6">
        <f t="shared" si="170"/>
        <v>9.978048293752817E-2</v>
      </c>
      <c r="S235" s="6">
        <f t="shared" si="180"/>
        <v>1.5601023017902893</v>
      </c>
      <c r="T235" s="6">
        <f t="shared" si="161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1"/>
        <v>0.37423571579169312</v>
      </c>
      <c r="E236" s="6">
        <f t="shared" si="178"/>
        <v>2.6853599352925306</v>
      </c>
      <c r="F236" s="6">
        <f t="shared" si="182"/>
        <v>7.3655604794605534</v>
      </c>
      <c r="G236" s="6"/>
      <c r="H236" s="34"/>
      <c r="I236" s="29" t="s">
        <v>8</v>
      </c>
      <c r="J236" s="8">
        <v>1009.66</v>
      </c>
      <c r="K236" s="6">
        <f t="shared" si="172"/>
        <v>0.77553424028586893</v>
      </c>
      <c r="L236" s="6">
        <f t="shared" si="179"/>
        <v>5.0951900157175434</v>
      </c>
      <c r="M236" s="6">
        <f t="shared" si="159"/>
        <v>7.4986957401275367</v>
      </c>
      <c r="N236" s="6"/>
      <c r="O236" s="34"/>
      <c r="P236" s="29" t="s">
        <v>8</v>
      </c>
      <c r="Q236" s="8">
        <v>961.77</v>
      </c>
      <c r="R236" s="6">
        <f t="shared" si="170"/>
        <v>0.91601611684715145</v>
      </c>
      <c r="S236" s="6">
        <f t="shared" si="180"/>
        <v>2.4904092071611261</v>
      </c>
      <c r="T236" s="6">
        <f t="shared" si="161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1"/>
        <v>0.47786588247651363</v>
      </c>
      <c r="E237" s="6">
        <f t="shared" si="178"/>
        <v>3.1760582367214907</v>
      </c>
      <c r="F237" s="6">
        <f t="shared" si="182"/>
        <v>7.8664607127958419</v>
      </c>
      <c r="G237" s="6"/>
      <c r="H237" s="34"/>
      <c r="I237" s="29" t="s">
        <v>9</v>
      </c>
      <c r="J237" s="8">
        <v>1011.93</v>
      </c>
      <c r="K237" s="6">
        <f t="shared" si="172"/>
        <v>0.22482815997464378</v>
      </c>
      <c r="L237" s="6">
        <f t="shared" si="179"/>
        <v>5.3314735976517369</v>
      </c>
      <c r="M237" s="6">
        <f t="shared" si="159"/>
        <v>7.7254726622381087</v>
      </c>
      <c r="N237" s="6"/>
      <c r="O237" s="34"/>
      <c r="P237" s="29" t="s">
        <v>9</v>
      </c>
      <c r="Q237" s="8">
        <v>976.09</v>
      </c>
      <c r="R237" s="6">
        <f t="shared" si="170"/>
        <v>1.48892146771058</v>
      </c>
      <c r="S237" s="6">
        <f t="shared" si="180"/>
        <v>4.0164109121909597</v>
      </c>
      <c r="T237" s="6">
        <f t="shared" si="161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1"/>
        <v>0.8236646806731418</v>
      </c>
      <c r="E238" s="6">
        <f t="shared" si="178"/>
        <v>4.0258829873281332</v>
      </c>
      <c r="F238" s="6">
        <f t="shared" si="182"/>
        <v>7.7743016759776573</v>
      </c>
      <c r="G238" s="6"/>
      <c r="H238" s="34"/>
      <c r="I238" s="29" t="s">
        <v>10</v>
      </c>
      <c r="J238" s="8">
        <v>1013.56</v>
      </c>
      <c r="K238" s="6">
        <f t="shared" si="172"/>
        <v>0.1610783354579759</v>
      </c>
      <c r="L238" s="6">
        <f t="shared" si="179"/>
        <v>5.5011397820361907</v>
      </c>
      <c r="M238" s="6">
        <f t="shared" si="159"/>
        <v>7.650313850859769</v>
      </c>
      <c r="N238" s="6"/>
      <c r="O238" s="34"/>
      <c r="P238" s="29" t="s">
        <v>10</v>
      </c>
      <c r="Q238" s="8">
        <v>984.95</v>
      </c>
      <c r="R238" s="6">
        <f t="shared" si="170"/>
        <v>0.9077031831081106</v>
      </c>
      <c r="S238" s="6">
        <f t="shared" si="180"/>
        <v>4.9605711849957546</v>
      </c>
      <c r="T238" s="6">
        <f t="shared" si="161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1"/>
        <v>5.5982914843766274E-2</v>
      </c>
      <c r="E239" s="6">
        <f t="shared" si="178"/>
        <v>4.0841197088163916</v>
      </c>
      <c r="F239" s="6">
        <f t="shared" si="182"/>
        <v>5.720232226969002</v>
      </c>
      <c r="G239" s="6"/>
      <c r="H239" s="34"/>
      <c r="I239" s="29" t="s">
        <v>11</v>
      </c>
      <c r="J239" s="8">
        <v>1014.92</v>
      </c>
      <c r="K239" s="6">
        <f t="shared" si="172"/>
        <v>0.13418051225384531</v>
      </c>
      <c r="L239" s="6">
        <f t="shared" si="179"/>
        <v>5.6427017518293709</v>
      </c>
      <c r="M239" s="6">
        <f t="shared" si="159"/>
        <v>7.4751411053339378</v>
      </c>
      <c r="N239" s="6"/>
      <c r="O239" s="34"/>
      <c r="P239" s="29" t="s">
        <v>11</v>
      </c>
      <c r="Q239" s="8">
        <v>987.44</v>
      </c>
      <c r="R239" s="6">
        <f t="shared" si="170"/>
        <v>0.252804710899035</v>
      </c>
      <c r="S239" s="6">
        <f t="shared" si="180"/>
        <v>5.2259164535379377</v>
      </c>
      <c r="T239" s="6">
        <f t="shared" si="161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1"/>
        <v>1.633993700265246</v>
      </c>
      <c r="E240" s="6">
        <f t="shared" si="178"/>
        <v>5.7848476678350025</v>
      </c>
      <c r="F240" s="6">
        <f t="shared" si="182"/>
        <v>6.5119662945750001</v>
      </c>
      <c r="G240" s="6"/>
      <c r="H240" s="34"/>
      <c r="I240" s="29" t="s">
        <v>12</v>
      </c>
      <c r="J240" s="8">
        <v>1016.63</v>
      </c>
      <c r="K240" s="6">
        <f t="shared" si="172"/>
        <v>0.16848618610334487</v>
      </c>
      <c r="L240" s="6">
        <f t="shared" si="179"/>
        <v>5.8206951109075478</v>
      </c>
      <c r="M240" s="6">
        <f t="shared" si="159"/>
        <v>7.5696494513749935</v>
      </c>
      <c r="N240" s="6"/>
      <c r="O240" s="34"/>
      <c r="P240" s="29" t="s">
        <v>12</v>
      </c>
      <c r="Q240" s="8">
        <v>990</v>
      </c>
      <c r="R240" s="6">
        <f t="shared" si="170"/>
        <v>0.2592562586081204</v>
      </c>
      <c r="S240" s="6">
        <f t="shared" si="180"/>
        <v>5.4987212276214947</v>
      </c>
      <c r="T240" s="6">
        <f t="shared" si="161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1"/>
        <v>7.3402726095683768E-2</v>
      </c>
      <c r="E241" s="6">
        <f t="shared" si="178"/>
        <v>5.8624966298193693</v>
      </c>
      <c r="F241" s="6">
        <f t="shared" si="182"/>
        <v>6.3326653306613245</v>
      </c>
      <c r="G241" s="6"/>
      <c r="H241" s="34"/>
      <c r="I241" s="29" t="s">
        <v>13</v>
      </c>
      <c r="J241" s="8">
        <v>1014.92</v>
      </c>
      <c r="K241" s="6">
        <f t="shared" si="172"/>
        <v>-0.16820278764152485</v>
      </c>
      <c r="L241" s="6">
        <f t="shared" si="179"/>
        <v>5.6427017518293709</v>
      </c>
      <c r="M241" s="6">
        <f t="shared" si="159"/>
        <v>6.9699301215232046</v>
      </c>
      <c r="N241" s="6"/>
      <c r="O241" s="34"/>
      <c r="P241" s="29" t="s">
        <v>13</v>
      </c>
      <c r="Q241" s="8">
        <v>992.37</v>
      </c>
      <c r="R241" s="6">
        <f t="shared" si="170"/>
        <v>0.23939393939393927</v>
      </c>
      <c r="S241" s="6">
        <f t="shared" si="180"/>
        <v>5.7512787723785097</v>
      </c>
      <c r="T241" s="6">
        <f t="shared" si="161"/>
        <v>5.9680932854946134</v>
      </c>
    </row>
    <row r="242" spans="1:20" ht="12" x14ac:dyDescent="0.2">
      <c r="A242" s="42"/>
      <c r="B242" s="29" t="s">
        <v>14</v>
      </c>
      <c r="C242" s="8">
        <v>982.25</v>
      </c>
      <c r="D242" s="6">
        <f t="shared" si="181"/>
        <v>6.5199009790029017E-2</v>
      </c>
      <c r="E242" s="6">
        <f t="shared" si="178"/>
        <v>5.9315179293610187</v>
      </c>
      <c r="F242" s="6">
        <f t="shared" si="182"/>
        <v>5.9315179293610187</v>
      </c>
      <c r="G242" s="6"/>
      <c r="H242" s="42"/>
      <c r="I242" s="29" t="s">
        <v>14</v>
      </c>
      <c r="J242" s="8">
        <v>1025.29</v>
      </c>
      <c r="K242" s="6">
        <f t="shared" si="172"/>
        <v>1.0217554092933456</v>
      </c>
      <c r="L242" s="6">
        <f t="shared" si="179"/>
        <v>6.722111771502326</v>
      </c>
      <c r="M242" s="6">
        <f t="shared" si="159"/>
        <v>6.722111771502326</v>
      </c>
      <c r="N242" s="6"/>
      <c r="O242" s="42"/>
      <c r="P242" s="29" t="s">
        <v>14</v>
      </c>
      <c r="Q242" s="8">
        <v>996.39</v>
      </c>
      <c r="R242" s="6">
        <f t="shared" si="170"/>
        <v>0.40509084313309351</v>
      </c>
      <c r="S242" s="6" t="s">
        <v>47</v>
      </c>
      <c r="T242" s="6" t="s">
        <v>47</v>
      </c>
    </row>
    <row r="243" spans="1:20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3">((J244/J243)-1)*100</f>
        <v>6.5225221717080117E-2</v>
      </c>
      <c r="L244" s="6" t="s">
        <v>53</v>
      </c>
      <c r="M244" s="6">
        <f t="shared" ref="M244:M254" si="184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5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6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3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5"/>
        <v>0.69707667843463827</v>
      </c>
      <c r="S245" s="6">
        <f t="shared" ref="S245:S253" si="187">((Q245/Q$242)-1)*100</f>
        <v>1.0507933640442113</v>
      </c>
      <c r="T245" s="6" t="s">
        <v>61</v>
      </c>
    </row>
    <row r="246" spans="1:20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6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3"/>
        <v>0.31129313112250312</v>
      </c>
      <c r="L246" s="6" t="s">
        <v>64</v>
      </c>
      <c r="M246" s="6">
        <f t="shared" si="184"/>
        <v>5.4290592697864071</v>
      </c>
      <c r="N246" s="6"/>
      <c r="O246" s="34"/>
      <c r="P246" s="29" t="s">
        <v>6</v>
      </c>
      <c r="Q246" s="8">
        <v>1010.56</v>
      </c>
      <c r="R246" s="6">
        <f t="shared" si="185"/>
        <v>0.36747909341914298</v>
      </c>
      <c r="S246" s="6" t="s">
        <v>65</v>
      </c>
      <c r="T246" s="6" t="s">
        <v>66</v>
      </c>
    </row>
    <row r="247" spans="1:20" x14ac:dyDescent="0.2">
      <c r="A247" s="34"/>
      <c r="B247" s="29" t="s">
        <v>7</v>
      </c>
      <c r="C247" s="8">
        <v>998.07</v>
      </c>
      <c r="D247" s="6">
        <f t="shared" ref="D247:D254" si="188">((C247/C246)-1)*100</f>
        <v>0.3458572534510429</v>
      </c>
      <c r="E247" s="6" t="s">
        <v>72</v>
      </c>
      <c r="F247" s="6">
        <f t="shared" ref="F247:F254" si="189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3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5"/>
        <v>0.44529765674476973</v>
      </c>
      <c r="S247" s="6" t="s">
        <v>74</v>
      </c>
      <c r="T247" s="6" t="s">
        <v>48</v>
      </c>
    </row>
    <row r="248" spans="1:20" x14ac:dyDescent="0.2">
      <c r="A248" s="34"/>
      <c r="B248" s="29" t="s">
        <v>8</v>
      </c>
      <c r="C248" s="8">
        <v>1004.45</v>
      </c>
      <c r="D248" s="6">
        <f t="shared" si="188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3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5"/>
        <v>1.215691683250264</v>
      </c>
      <c r="S248" s="6" t="s">
        <v>83</v>
      </c>
      <c r="T248" s="6" t="s">
        <v>84</v>
      </c>
    </row>
    <row r="249" spans="1:20" x14ac:dyDescent="0.2">
      <c r="A249" s="34"/>
      <c r="B249" s="29" t="s">
        <v>9</v>
      </c>
      <c r="C249" s="8">
        <v>1011.91</v>
      </c>
      <c r="D249" s="6">
        <f t="shared" si="188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3"/>
        <v>0.40187291470012987</v>
      </c>
      <c r="L249" s="6">
        <f t="shared" ref="L249:L254" si="190">((J249/J$242)-1)*100</f>
        <v>4.7791356591793566</v>
      </c>
      <c r="M249" s="6">
        <f t="shared" si="184"/>
        <v>6.1624815945767075</v>
      </c>
      <c r="N249" s="6"/>
      <c r="O249" s="34"/>
      <c r="P249" s="29" t="s">
        <v>9</v>
      </c>
      <c r="Q249" s="8">
        <v>1040.68</v>
      </c>
      <c r="R249" s="6">
        <f t="shared" si="185"/>
        <v>1.2925832197780762</v>
      </c>
      <c r="S249" s="6" t="s">
        <v>89</v>
      </c>
      <c r="T249" s="6" t="s">
        <v>90</v>
      </c>
    </row>
    <row r="250" spans="1:20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9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3"/>
        <v>0.17034506511277581</v>
      </c>
      <c r="L250" s="6">
        <f t="shared" si="190"/>
        <v>4.9576217460425731</v>
      </c>
      <c r="M250" s="6">
        <f t="shared" si="184"/>
        <v>6.1723035636765511</v>
      </c>
      <c r="N250" s="6"/>
      <c r="O250" s="34"/>
      <c r="P250" s="29" t="s">
        <v>10</v>
      </c>
      <c r="Q250" s="8">
        <v>1068.49</v>
      </c>
      <c r="R250" s="6">
        <f t="shared" si="185"/>
        <v>2.6722911942191674</v>
      </c>
      <c r="S250" s="6" t="s">
        <v>94</v>
      </c>
      <c r="T250" s="6" t="s">
        <v>95</v>
      </c>
    </row>
    <row r="251" spans="1:20" x14ac:dyDescent="0.2">
      <c r="A251" s="34"/>
      <c r="B251" s="29" t="s">
        <v>11</v>
      </c>
      <c r="C251" s="8">
        <v>1027.75</v>
      </c>
      <c r="D251" s="6">
        <f t="shared" si="188"/>
        <v>0.57935272990614628</v>
      </c>
      <c r="E251" s="6" t="s">
        <v>98</v>
      </c>
      <c r="F251" s="6">
        <f t="shared" si="189"/>
        <v>6.489348474801071</v>
      </c>
      <c r="G251" s="6"/>
      <c r="H251" s="34"/>
      <c r="I251" s="29" t="s">
        <v>11</v>
      </c>
      <c r="J251" s="8">
        <v>1075.74</v>
      </c>
      <c r="K251" s="6">
        <f t="shared" si="183"/>
        <v>-3.5312046983593248E-2</v>
      </c>
      <c r="L251" s="6">
        <f t="shared" si="190"/>
        <v>4.9205590613387473</v>
      </c>
      <c r="M251" s="6">
        <f t="shared" si="184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5"/>
        <v>0.24426995105240046</v>
      </c>
      <c r="S251" s="6">
        <f t="shared" si="187"/>
        <v>7.4980680255723131</v>
      </c>
      <c r="T251" s="6" t="s">
        <v>99</v>
      </c>
    </row>
    <row r="252" spans="1:20" x14ac:dyDescent="0.2">
      <c r="A252" s="34"/>
      <c r="B252" s="29" t="s">
        <v>12</v>
      </c>
      <c r="C252" s="8">
        <v>1053.94</v>
      </c>
      <c r="D252" s="6">
        <f t="shared" si="188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3"/>
        <v>-1.9521445702497253E-2</v>
      </c>
      <c r="L252" s="6">
        <f t="shared" si="190"/>
        <v>4.9000770513708325</v>
      </c>
      <c r="M252" s="6">
        <f t="shared" si="184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5"/>
        <v>-0.11110073755949967</v>
      </c>
      <c r="S252" s="6">
        <f t="shared" si="187"/>
        <v>7.3786368791336931</v>
      </c>
      <c r="T252" s="6" t="s">
        <v>108</v>
      </c>
    </row>
    <row r="253" spans="1:20" x14ac:dyDescent="0.2">
      <c r="A253" s="34"/>
      <c r="B253" s="29" t="s">
        <v>13</v>
      </c>
      <c r="C253" s="8">
        <v>1057.3499999999999</v>
      </c>
      <c r="D253" s="6">
        <f t="shared" si="188"/>
        <v>0.32354783004724386</v>
      </c>
      <c r="E253" s="6">
        <f t="shared" si="186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3"/>
        <v>0.14132567199427459</v>
      </c>
      <c r="L253" s="6">
        <f t="shared" si="190"/>
        <v>5.0483277901861801</v>
      </c>
      <c r="M253" s="6">
        <f t="shared" si="184"/>
        <v>6.1216647617546194</v>
      </c>
      <c r="N253" s="6"/>
      <c r="O253" s="34"/>
      <c r="P253" s="29" t="s">
        <v>13</v>
      </c>
      <c r="Q253" s="8">
        <v>1073.76</v>
      </c>
      <c r="R253" s="6">
        <f t="shared" si="185"/>
        <v>0.35984335130991862</v>
      </c>
      <c r="S253" s="6">
        <f t="shared" si="187"/>
        <v>7.7650317646704714</v>
      </c>
      <c r="T253" s="6" t="s">
        <v>115</v>
      </c>
    </row>
    <row r="254" spans="1:20" ht="12" x14ac:dyDescent="0.2">
      <c r="A254" s="42"/>
      <c r="B254" s="29" t="s">
        <v>14</v>
      </c>
      <c r="C254" s="8">
        <v>1061.94</v>
      </c>
      <c r="D254" s="6">
        <f t="shared" si="188"/>
        <v>0.43410412824516076</v>
      </c>
      <c r="E254" s="6">
        <f t="shared" si="186"/>
        <v>8.1130058539068628</v>
      </c>
      <c r="F254" s="6">
        <f t="shared" si="189"/>
        <v>8.1130058539068628</v>
      </c>
      <c r="G254" s="6"/>
      <c r="H254" s="42"/>
      <c r="I254" s="29" t="s">
        <v>14</v>
      </c>
      <c r="J254" s="8">
        <v>1077.2</v>
      </c>
      <c r="K254" s="6">
        <f t="shared" si="183"/>
        <v>1.3926930040386587E-2</v>
      </c>
      <c r="L254" s="6">
        <f t="shared" si="190"/>
        <v>5.0629577973061446</v>
      </c>
      <c r="M254" s="6">
        <f t="shared" si="184"/>
        <v>5.0629577973061446</v>
      </c>
      <c r="N254" s="6"/>
      <c r="O254" s="42"/>
      <c r="P254" s="29" t="s">
        <v>14</v>
      </c>
      <c r="Q254" s="8">
        <v>1075.53</v>
      </c>
      <c r="R254" s="6">
        <f t="shared" si="185"/>
        <v>0.16484130531961849</v>
      </c>
      <c r="S254" s="6">
        <f>((Q254/Q$242)-1)*100</f>
        <v>7.9426730497094589</v>
      </c>
      <c r="T254" s="6">
        <f t="shared" ref="T254" si="191">((Q254/Q242)-1)*100</f>
        <v>7.9426730497094589</v>
      </c>
    </row>
    <row r="255" spans="1:20" x14ac:dyDescent="0.2">
      <c r="A255" s="33">
        <v>2016</v>
      </c>
      <c r="B255" s="30" t="s">
        <v>3</v>
      </c>
      <c r="C255" s="9">
        <v>1067.49</v>
      </c>
      <c r="D255" s="10">
        <f t="shared" ref="D255:D266" si="192">((C255/C254)-1)*100</f>
        <v>0.52262839708456799</v>
      </c>
      <c r="E255" s="10">
        <f t="shared" ref="E255:E264" si="193">((C255/C$254)-1)*100</f>
        <v>0.52262839708456799</v>
      </c>
      <c r="F255" s="10">
        <f t="shared" ref="F255:F264" si="194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5">((J255/J254)-1)*100</f>
        <v>0.29149647233568388</v>
      </c>
      <c r="L255" s="10">
        <f t="shared" ref="L255:L266" si="196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7">((Q255/Q254)-1)*100</f>
        <v>0.16271047762499435</v>
      </c>
      <c r="S255" s="10">
        <f t="shared" ref="S255:S266" si="198">((Q255/Q$254)-1)*100</f>
        <v>0.16271047762499435</v>
      </c>
      <c r="T255" s="10">
        <f t="shared" ref="T255:T266" si="199">((Q255/Q243)-1)*100</f>
        <v>7.8811912916341154</v>
      </c>
    </row>
    <row r="256" spans="1:20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x14ac:dyDescent="0.2">
      <c r="A257" s="34"/>
      <c r="B257" s="29" t="s">
        <v>5</v>
      </c>
      <c r="C257" s="8">
        <v>1076.28</v>
      </c>
      <c r="D257" s="6">
        <f t="shared" si="192"/>
        <v>0.28512327388605652</v>
      </c>
      <c r="E257" s="6" t="s">
        <v>127</v>
      </c>
      <c r="F257" s="6">
        <f t="shared" si="194"/>
        <v>8.3616080867472853</v>
      </c>
      <c r="G257" s="6"/>
      <c r="H257" s="34"/>
      <c r="I257" s="29" t="s">
        <v>5</v>
      </c>
      <c r="J257" s="8">
        <v>1104.67</v>
      </c>
      <c r="K257" s="6">
        <f t="shared" si="195"/>
        <v>1.6929336819236473</v>
      </c>
      <c r="L257" s="6">
        <f t="shared" si="196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7"/>
        <v>0.63063642798704134</v>
      </c>
      <c r="S257" s="6">
        <f t="shared" si="198"/>
        <v>1.7777281898227137</v>
      </c>
      <c r="T257" s="6">
        <f t="shared" si="199"/>
        <v>8.7191863814234374</v>
      </c>
    </row>
    <row r="258" spans="1:20" x14ac:dyDescent="0.2">
      <c r="A258" s="34"/>
      <c r="B258" s="29" t="s">
        <v>6</v>
      </c>
      <c r="C258" s="8">
        <v>1077.82</v>
      </c>
      <c r="D258" s="6">
        <f t="shared" si="192"/>
        <v>0.1430854424499195</v>
      </c>
      <c r="E258" s="6">
        <f t="shared" si="193"/>
        <v>1.4953763866131675</v>
      </c>
      <c r="F258" s="6">
        <f t="shared" si="194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6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7"/>
        <v>0.22472936555062439</v>
      </c>
      <c r="S258" s="6" t="s">
        <v>134</v>
      </c>
      <c r="T258" s="6">
        <f t="shared" si="199"/>
        <v>8.5645582647245089</v>
      </c>
    </row>
    <row r="259" spans="1:20" x14ac:dyDescent="0.2">
      <c r="A259" s="34"/>
      <c r="B259" s="29" t="s">
        <v>7</v>
      </c>
      <c r="C259" s="8">
        <v>1081.1300000000001</v>
      </c>
      <c r="D259" s="6">
        <f t="shared" si="192"/>
        <v>0.30710137128651116</v>
      </c>
      <c r="E259" s="6">
        <f t="shared" si="193"/>
        <v>1.8070700792888639</v>
      </c>
      <c r="F259" s="6">
        <f t="shared" si="194"/>
        <v>8.3220615788471832</v>
      </c>
      <c r="G259" s="6"/>
      <c r="H259" s="34"/>
      <c r="I259" s="29" t="s">
        <v>7</v>
      </c>
      <c r="J259" s="8">
        <v>1124.76</v>
      </c>
      <c r="K259" s="6">
        <f t="shared" si="195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7"/>
        <v>0.10846679002105564</v>
      </c>
      <c r="S259" s="6" t="s">
        <v>140</v>
      </c>
      <c r="T259" s="6" t="s">
        <v>141</v>
      </c>
    </row>
    <row r="260" spans="1:20" x14ac:dyDescent="0.2">
      <c r="A260" s="34"/>
      <c r="B260" s="29" t="s">
        <v>8</v>
      </c>
      <c r="C260" s="8">
        <v>1084.8900000000001</v>
      </c>
      <c r="D260" s="6">
        <f t="shared" si="192"/>
        <v>0.3477842627621186</v>
      </c>
      <c r="E260" s="6" t="s">
        <v>145</v>
      </c>
      <c r="F260" s="6">
        <f t="shared" si="194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5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7"/>
        <v>1.0725666939816136</v>
      </c>
      <c r="S260" s="6">
        <f t="shared" si="198"/>
        <v>3.212369715396135</v>
      </c>
      <c r="T260" s="6" t="s">
        <v>147</v>
      </c>
    </row>
    <row r="261" spans="1:20" x14ac:dyDescent="0.2">
      <c r="A261" s="34"/>
      <c r="B261" s="29" t="s">
        <v>9</v>
      </c>
      <c r="C261" s="8">
        <v>1085.54</v>
      </c>
      <c r="D261" s="6">
        <f t="shared" si="192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5"/>
        <v>5.9486318146828587E-2</v>
      </c>
      <c r="L261" s="6">
        <f t="shared" si="196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7"/>
        <v>0.2089939463822521</v>
      </c>
      <c r="S261" s="6" t="s">
        <v>155</v>
      </c>
      <c r="T261" s="6" t="s">
        <v>156</v>
      </c>
    </row>
    <row r="262" spans="1:20" x14ac:dyDescent="0.2">
      <c r="A262" s="34"/>
      <c r="B262" s="29" t="s">
        <v>10</v>
      </c>
      <c r="C262" s="8">
        <v>1085.78</v>
      </c>
      <c r="D262" s="6">
        <f t="shared" si="192"/>
        <v>2.2108812204058026E-2</v>
      </c>
      <c r="E262" s="6" t="s">
        <v>123</v>
      </c>
      <c r="F262" s="6">
        <f t="shared" si="194"/>
        <v>6.2583795739017178</v>
      </c>
      <c r="G262" s="6"/>
      <c r="H262" s="34"/>
      <c r="I262" s="29" t="s">
        <v>10</v>
      </c>
      <c r="J262" s="8">
        <v>1142.93</v>
      </c>
      <c r="K262" s="6">
        <f t="shared" si="195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7"/>
        <v>5.7533261416753412E-2</v>
      </c>
      <c r="S262" s="6">
        <f t="shared" si="198"/>
        <v>3.4875828661218078</v>
      </c>
      <c r="T262" s="6" t="s">
        <v>162</v>
      </c>
    </row>
    <row r="263" spans="1:20" x14ac:dyDescent="0.2">
      <c r="A263" s="34"/>
      <c r="B263" s="29" t="s">
        <v>11</v>
      </c>
      <c r="C263" s="8">
        <v>1089.48</v>
      </c>
      <c r="D263" s="6">
        <f t="shared" si="192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5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7"/>
        <v>0.16980521814131677</v>
      </c>
      <c r="S263" s="6">
        <f t="shared" si="198"/>
        <v>3.6633101819568026</v>
      </c>
      <c r="T263" s="6">
        <f t="shared" si="199"/>
        <v>4.0920548968350401</v>
      </c>
    </row>
    <row r="264" spans="1:20" x14ac:dyDescent="0.2">
      <c r="A264" s="34"/>
      <c r="B264" s="29" t="s">
        <v>12</v>
      </c>
      <c r="C264" s="8">
        <v>1108.8499999999999</v>
      </c>
      <c r="D264" s="6">
        <f t="shared" si="192"/>
        <v>1.7779123985754541</v>
      </c>
      <c r="E264" s="6">
        <f t="shared" si="193"/>
        <v>4.4173870463491305</v>
      </c>
      <c r="F264" s="6">
        <f t="shared" si="194"/>
        <v>5.2099740023151098</v>
      </c>
      <c r="G264" s="6"/>
      <c r="H264" s="34"/>
      <c r="I264" s="29" t="s">
        <v>12</v>
      </c>
      <c r="J264" s="8">
        <v>1157.44</v>
      </c>
      <c r="K264" s="6">
        <f t="shared" si="195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7"/>
        <v>0.87539128017004586</v>
      </c>
      <c r="S264" s="6">
        <f t="shared" si="198"/>
        <v>4.5707697600253061</v>
      </c>
      <c r="T264" s="6">
        <f t="shared" si="199"/>
        <v>5.1200568272097513</v>
      </c>
    </row>
    <row r="265" spans="1:20" x14ac:dyDescent="0.2">
      <c r="A265" s="34"/>
      <c r="B265" s="29" t="s">
        <v>13</v>
      </c>
      <c r="C265" s="8">
        <v>1107.5899999999999</v>
      </c>
      <c r="D265" s="6">
        <f t="shared" si="192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5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7"/>
        <v>6.0461104837772339E-2</v>
      </c>
      <c r="S265" s="6" t="s">
        <v>183</v>
      </c>
      <c r="T265" s="6" t="s">
        <v>184</v>
      </c>
    </row>
    <row r="266" spans="1:20" ht="12" x14ac:dyDescent="0.2">
      <c r="A266" s="42"/>
      <c r="B266" s="29" t="s">
        <v>14</v>
      </c>
      <c r="C266" s="8">
        <v>1110.01</v>
      </c>
      <c r="D266" s="6">
        <f t="shared" si="192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5"/>
        <v>0.17650570615259653</v>
      </c>
      <c r="L266" s="6">
        <f t="shared" si="196"/>
        <v>7.4832900111399869</v>
      </c>
      <c r="M266" s="6">
        <f t="shared" ref="M266" si="200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7"/>
        <v>2.2916907328256686</v>
      </c>
      <c r="S266" s="6">
        <f t="shared" si="198"/>
        <v>7.0318819558729206</v>
      </c>
      <c r="T266" s="6">
        <f t="shared" si="199"/>
        <v>7.0318819558729206</v>
      </c>
    </row>
    <row r="267" spans="1:20" x14ac:dyDescent="0.2">
      <c r="A267" s="33">
        <v>2017</v>
      </c>
      <c r="B267" s="30" t="s">
        <v>3</v>
      </c>
      <c r="C267" s="9">
        <v>1122.42</v>
      </c>
      <c r="D267" s="10">
        <f t="shared" ref="D267:D278" si="201">((C267/C266)-1)*100</f>
        <v>1.1180079458743775</v>
      </c>
      <c r="E267" s="10">
        <f t="shared" ref="E267:E269" si="202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3">((J267/J266)-1)*100</f>
        <v>0.21333379397310281</v>
      </c>
      <c r="L267" s="10">
        <f t="shared" ref="L267:L278" si="204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5">((Q267/Q266)-1)*100</f>
        <v>0.13377810208832219</v>
      </c>
      <c r="S267" s="10">
        <f t="shared" ref="S267:S268" si="206">((Q267/Q$266)-1)*100</f>
        <v>0.13377810208832219</v>
      </c>
      <c r="T267" s="10">
        <f t="shared" ref="T267:T272" si="207">((Q267/Q255)-1)*100</f>
        <v>7.0009653943264638</v>
      </c>
    </row>
    <row r="268" spans="1:20" x14ac:dyDescent="0.2">
      <c r="A268" s="34"/>
      <c r="B268" s="29" t="s">
        <v>4</v>
      </c>
      <c r="C268" s="8">
        <v>1123.8399999999999</v>
      </c>
      <c r="D268" s="6">
        <f t="shared" si="201"/>
        <v>0.1265123572281146</v>
      </c>
      <c r="E268" s="6">
        <f t="shared" si="202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3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5"/>
        <v>0.20039906306930089</v>
      </c>
      <c r="S268" s="6">
        <f t="shared" si="206"/>
        <v>0.33444525522081658</v>
      </c>
      <c r="T268" s="6" t="s">
        <v>122</v>
      </c>
    </row>
    <row r="269" spans="1:20" x14ac:dyDescent="0.2">
      <c r="A269" s="34"/>
      <c r="B269" s="29" t="s">
        <v>5</v>
      </c>
      <c r="C269" s="8">
        <v>1125.56</v>
      </c>
      <c r="D269" s="6">
        <f t="shared" si="201"/>
        <v>0.15304669703872786</v>
      </c>
      <c r="E269" s="6">
        <f t="shared" si="202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3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x14ac:dyDescent="0.2">
      <c r="A271" s="34"/>
      <c r="B271" s="29" t="s">
        <v>7</v>
      </c>
      <c r="C271" s="8">
        <v>1124.3800000000001</v>
      </c>
      <c r="D271" s="6">
        <f t="shared" si="201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3"/>
        <v>0.15871796841000485</v>
      </c>
      <c r="L271" s="6">
        <f t="shared" si="204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5"/>
        <v>9.239749922282936E-2</v>
      </c>
      <c r="S271" s="6" t="s">
        <v>215</v>
      </c>
      <c r="T271" s="6" t="s">
        <v>216</v>
      </c>
    </row>
    <row r="272" spans="1:20" x14ac:dyDescent="0.2">
      <c r="A272" s="34"/>
      <c r="B272" s="29" t="s">
        <v>8</v>
      </c>
      <c r="C272" s="8">
        <v>1128.75</v>
      </c>
      <c r="D272" s="6">
        <f t="shared" si="201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3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5"/>
        <v>0.76006591263988454</v>
      </c>
      <c r="S272" s="6" t="s">
        <v>225</v>
      </c>
      <c r="T272" s="6">
        <f t="shared" si="207"/>
        <v>5.2104352839435153</v>
      </c>
    </row>
    <row r="273" spans="1:20" x14ac:dyDescent="0.2">
      <c r="A273" s="34"/>
      <c r="B273" s="29" t="s">
        <v>9</v>
      </c>
      <c r="C273" s="8">
        <v>1126.9100000000001</v>
      </c>
      <c r="D273" s="6">
        <f t="shared" si="201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3"/>
        <v>0.91900232293946615</v>
      </c>
      <c r="L273" s="6">
        <f t="shared" si="204"/>
        <v>2.8130695019044749</v>
      </c>
      <c r="M273" s="6">
        <f t="shared" ref="M273:M278" si="208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5"/>
        <v>1.4247551202136943</v>
      </c>
      <c r="S273" s="6" t="s">
        <v>233</v>
      </c>
      <c r="T273" s="6" t="s">
        <v>126</v>
      </c>
    </row>
    <row r="274" spans="1:20" x14ac:dyDescent="0.2">
      <c r="A274" s="34"/>
      <c r="B274" s="29" t="s">
        <v>10</v>
      </c>
      <c r="C274" s="8">
        <v>1126.52</v>
      </c>
      <c r="D274" s="6">
        <f t="shared" si="201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3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5"/>
        <v>0.12156412507597913</v>
      </c>
      <c r="S274" s="6" t="s">
        <v>242</v>
      </c>
      <c r="T274" s="6" t="s">
        <v>243</v>
      </c>
    </row>
    <row r="275" spans="1:20" x14ac:dyDescent="0.2">
      <c r="A275" s="34"/>
      <c r="B275" s="29" t="s">
        <v>11</v>
      </c>
      <c r="C275" s="8">
        <v>1134.3499999999999</v>
      </c>
      <c r="D275" s="6">
        <f t="shared" si="201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3"/>
        <v>9.1464437955224298E-2</v>
      </c>
      <c r="L275" s="6">
        <f t="shared" si="204"/>
        <v>3.0229484975945908</v>
      </c>
      <c r="M275" s="6">
        <f t="shared" si="208"/>
        <v>3.9540193822770631</v>
      </c>
      <c r="N275" s="6"/>
      <c r="O275" s="34"/>
      <c r="P275" s="29" t="s">
        <v>11</v>
      </c>
      <c r="Q275" s="8">
        <v>1188.06</v>
      </c>
      <c r="R275" s="6">
        <f t="shared" si="205"/>
        <v>0.17369308600336808</v>
      </c>
      <c r="S275" s="6" t="s">
        <v>249</v>
      </c>
      <c r="T275" s="6" t="s">
        <v>243</v>
      </c>
    </row>
    <row r="276" spans="1:20" x14ac:dyDescent="0.2">
      <c r="A276" s="34"/>
      <c r="B276" s="29" t="s">
        <v>12</v>
      </c>
      <c r="C276" s="8">
        <v>1137.3599999999999</v>
      </c>
      <c r="D276" s="6">
        <f t="shared" si="201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3"/>
        <v>7.5452083735161324E-3</v>
      </c>
      <c r="L276" s="6">
        <f t="shared" si="204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5"/>
        <v>9.4271333097672994E-2</v>
      </c>
      <c r="S276" s="6" t="s">
        <v>238</v>
      </c>
      <c r="T276" s="6" t="s">
        <v>256</v>
      </c>
    </row>
    <row r="277" spans="1:20" x14ac:dyDescent="0.2">
      <c r="A277" s="34"/>
      <c r="B277" s="29" t="s">
        <v>13</v>
      </c>
      <c r="C277" s="8">
        <v>1140.92</v>
      </c>
      <c r="D277" s="6">
        <f t="shared" si="201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3"/>
        <v>0.44010394836113687</v>
      </c>
      <c r="L277" s="6">
        <f t="shared" si="204"/>
        <v>3.4841640683704656</v>
      </c>
      <c r="M277" s="6">
        <f t="shared" si="208"/>
        <v>3.6668195229154765</v>
      </c>
      <c r="N277" s="6"/>
      <c r="O277" s="34"/>
      <c r="P277" s="29" t="s">
        <v>13</v>
      </c>
      <c r="Q277" s="8">
        <v>1191.33</v>
      </c>
      <c r="R277" s="6">
        <f t="shared" si="205"/>
        <v>0.18079685161203063</v>
      </c>
      <c r="S277" s="6" t="s">
        <v>259</v>
      </c>
      <c r="T277" s="6" t="s">
        <v>260</v>
      </c>
    </row>
    <row r="278" spans="1:20" ht="12" x14ac:dyDescent="0.2">
      <c r="A278" s="42"/>
      <c r="B278" s="29" t="s">
        <v>14</v>
      </c>
      <c r="C278" s="8">
        <v>1140.45</v>
      </c>
      <c r="D278" s="6">
        <f t="shared" si="201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3"/>
        <v>0.18027792847306046</v>
      </c>
      <c r="L278" s="6">
        <f t="shared" si="204"/>
        <v>3.6707231756505809</v>
      </c>
      <c r="M278" s="6">
        <f t="shared" si="208"/>
        <v>3.6707231756505809</v>
      </c>
      <c r="N278" s="6"/>
      <c r="O278" s="42"/>
      <c r="P278" s="29" t="s">
        <v>14</v>
      </c>
      <c r="Q278" s="8">
        <v>1192.58</v>
      </c>
      <c r="R278" s="6">
        <f t="shared" si="205"/>
        <v>0.10492474797074713</v>
      </c>
      <c r="S278" s="6" t="s">
        <v>263</v>
      </c>
      <c r="T278" s="6" t="s">
        <v>263</v>
      </c>
    </row>
    <row r="279" spans="1:20" x14ac:dyDescent="0.2">
      <c r="A279" s="33">
        <v>2018</v>
      </c>
      <c r="B279" s="30" t="s">
        <v>3</v>
      </c>
      <c r="C279" s="9">
        <v>1141.68</v>
      </c>
      <c r="D279" s="10">
        <f t="shared" ref="D279:D302" si="209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10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1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x14ac:dyDescent="0.2">
      <c r="A280" s="34"/>
      <c r="B280" s="29" t="s">
        <v>4</v>
      </c>
      <c r="C280" s="8">
        <v>1143.46</v>
      </c>
      <c r="D280" s="6">
        <f t="shared" si="209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10"/>
        <v>0.20574595352464975</v>
      </c>
      <c r="L280" s="6">
        <f>((J280/J$278)-1)*100</f>
        <v>0.62817105581058907</v>
      </c>
      <c r="M280" s="6">
        <f t="shared" ref="M280:M290" si="212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1"/>
        <v>0.30900640623034992</v>
      </c>
      <c r="S280" s="6">
        <f>((Q280/Q$278)-1)*100</f>
        <v>0.44106055778228015</v>
      </c>
      <c r="T280" s="6" t="s">
        <v>273</v>
      </c>
    </row>
    <row r="281" spans="1:20" x14ac:dyDescent="0.2">
      <c r="A281" s="34"/>
      <c r="B281" s="29" t="s">
        <v>5</v>
      </c>
      <c r="C281" s="8">
        <v>1143.19</v>
      </c>
      <c r="D281" s="6">
        <f t="shared" si="209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10"/>
        <v>6.2093803038454354E-2</v>
      </c>
      <c r="L281" s="6">
        <f>((J281/J$278)-1)*100</f>
        <v>0.69065491414717073</v>
      </c>
      <c r="M281" s="6">
        <f t="shared" si="212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x14ac:dyDescent="0.2">
      <c r="A282" s="34"/>
      <c r="B282" s="29" t="s">
        <v>6</v>
      </c>
      <c r="C282" s="8">
        <v>1143.97</v>
      </c>
      <c r="D282" s="6">
        <f t="shared" si="209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10"/>
        <v>0.34171768988913165</v>
      </c>
      <c r="L282" s="6">
        <f>((J282/J$278)-1)*100</f>
        <v>1.0347326940540524</v>
      </c>
      <c r="M282" s="6">
        <f t="shared" si="212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1"/>
        <v>0.40240776763873498</v>
      </c>
      <c r="S282" s="6">
        <f>((Q282/Q$278)-1)*100</f>
        <v>0.84103372520081265</v>
      </c>
      <c r="T282" s="6" t="s">
        <v>286</v>
      </c>
    </row>
    <row r="283" spans="1:20" x14ac:dyDescent="0.2">
      <c r="A283" s="34"/>
      <c r="B283" s="29" t="s">
        <v>7</v>
      </c>
      <c r="C283" s="8">
        <v>1146.92</v>
      </c>
      <c r="D283" s="6">
        <f t="shared" si="209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10"/>
        <v>0.96064251729570671</v>
      </c>
      <c r="L283" s="6" t="s">
        <v>290</v>
      </c>
      <c r="M283" s="6">
        <f t="shared" si="212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1"/>
        <v>0.18543002303323952</v>
      </c>
      <c r="S283" s="6">
        <f>((Q283/$Q$278)-1)*100</f>
        <v>1.0280232772644116</v>
      </c>
      <c r="T283" s="6" t="s">
        <v>291</v>
      </c>
    </row>
    <row r="284" spans="1:20" x14ac:dyDescent="0.2">
      <c r="A284" s="34"/>
      <c r="B284" s="29" t="s">
        <v>8</v>
      </c>
      <c r="C284" s="8">
        <v>1149.6300000000001</v>
      </c>
      <c r="D284" s="6">
        <f t="shared" si="209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10"/>
        <v>0.61745536516439881</v>
      </c>
      <c r="L284" s="6">
        <f>((J284/J$278)-1)*100</f>
        <v>2.6351525855820679</v>
      </c>
      <c r="M284" s="6">
        <f t="shared" si="212"/>
        <v>4.442409752954557</v>
      </c>
      <c r="N284" s="6"/>
      <c r="O284" s="34"/>
      <c r="P284" s="29" t="s">
        <v>8</v>
      </c>
      <c r="Q284" s="8">
        <v>1215.49</v>
      </c>
      <c r="R284" s="6">
        <f t="shared" si="211"/>
        <v>0.88393479632151717</v>
      </c>
      <c r="S284" s="6">
        <f>((Q284/Q$278)-1)*100</f>
        <v>1.9210451290479602</v>
      </c>
      <c r="T284" s="6" t="s">
        <v>298</v>
      </c>
    </row>
    <row r="285" spans="1:20" x14ac:dyDescent="0.2">
      <c r="A285" s="34"/>
      <c r="B285" s="29" t="s">
        <v>9</v>
      </c>
      <c r="C285" s="8">
        <v>1154.25</v>
      </c>
      <c r="D285" s="6">
        <f t="shared" si="209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10"/>
        <v>0.35878370699871098</v>
      </c>
      <c r="L285" s="6" t="s">
        <v>304</v>
      </c>
      <c r="M285" s="6">
        <f t="shared" si="212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1"/>
        <v>0.9757381796641651</v>
      </c>
      <c r="S285" s="6">
        <f>((Q285/$Q$278)-1)*100</f>
        <v>2.9155276794848195</v>
      </c>
      <c r="T285" s="6" t="s">
        <v>305</v>
      </c>
    </row>
    <row r="286" spans="1:20" x14ac:dyDescent="0.2">
      <c r="A286" s="34"/>
      <c r="B286" s="29" t="s">
        <v>10</v>
      </c>
      <c r="C286" s="8">
        <v>1158.45</v>
      </c>
      <c r="D286" s="6">
        <f t="shared" si="209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10"/>
        <v>0.50228088906143498</v>
      </c>
      <c r="L286" s="6">
        <f>((J286/J$278)-1)*100</f>
        <v>3.5207571377394276</v>
      </c>
      <c r="M286" s="6">
        <f t="shared" si="212"/>
        <v>4.2669418991038155</v>
      </c>
      <c r="N286" s="6"/>
      <c r="O286" s="34"/>
      <c r="P286" s="29" t="s">
        <v>10</v>
      </c>
      <c r="Q286" s="8">
        <v>1230.76</v>
      </c>
      <c r="R286" s="6">
        <f t="shared" si="211"/>
        <v>0.27783435857742234</v>
      </c>
      <c r="S286" s="6" t="s">
        <v>311</v>
      </c>
      <c r="T286" s="6">
        <f t="shared" ref="T286:T287" si="213">((Q286/Q274)-1)*100</f>
        <v>3.7740303541315301</v>
      </c>
    </row>
    <row r="287" spans="1:20" x14ac:dyDescent="0.2">
      <c r="A287" s="34"/>
      <c r="B287" s="29" t="s">
        <v>11</v>
      </c>
      <c r="C287" s="8">
        <v>1167.72</v>
      </c>
      <c r="D287" s="6">
        <f t="shared" si="209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10"/>
        <v>0.35088566438914448</v>
      </c>
      <c r="L287" s="6">
        <f>((J287/$J$278)-1)*100</f>
        <v>3.8839966342028465</v>
      </c>
      <c r="M287" s="6">
        <f t="shared" si="212"/>
        <v>4.5371853019340991</v>
      </c>
      <c r="N287" s="6"/>
      <c r="O287" s="34"/>
      <c r="P287" s="29" t="s">
        <v>11</v>
      </c>
      <c r="Q287" s="8">
        <v>1234.21</v>
      </c>
      <c r="R287" s="6">
        <f t="shared" si="211"/>
        <v>0.28031460235951045</v>
      </c>
      <c r="S287" s="6" t="s">
        <v>316</v>
      </c>
      <c r="T287" s="6">
        <f t="shared" si="213"/>
        <v>3.8844839486221305</v>
      </c>
    </row>
    <row r="288" spans="1:20" x14ac:dyDescent="0.2">
      <c r="A288" s="34"/>
      <c r="B288" s="29" t="s">
        <v>12</v>
      </c>
      <c r="C288" s="8">
        <v>1188.3499999999999</v>
      </c>
      <c r="D288" s="6">
        <f t="shared" si="209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10"/>
        <v>5.7741813894929273E-2</v>
      </c>
      <c r="L288" s="6" t="s">
        <v>321</v>
      </c>
      <c r="M288" s="6">
        <f t="shared" si="212"/>
        <v>4.5896554614804241</v>
      </c>
      <c r="N288" s="6"/>
      <c r="O288" s="34"/>
      <c r="P288" s="29" t="s">
        <v>12</v>
      </c>
      <c r="Q288" s="8">
        <v>1237.28</v>
      </c>
      <c r="R288" s="6">
        <f t="shared" si="211"/>
        <v>0.24874211033778515</v>
      </c>
      <c r="S288" s="6" t="s">
        <v>322</v>
      </c>
      <c r="T288" s="6" t="s">
        <v>298</v>
      </c>
    </row>
    <row r="289" spans="1:20" x14ac:dyDescent="0.2">
      <c r="A289" s="34"/>
      <c r="B289" s="29" t="s">
        <v>13</v>
      </c>
      <c r="C289" s="8">
        <v>1194.1199999999999</v>
      </c>
      <c r="D289" s="6">
        <f t="shared" si="209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10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1"/>
        <v>0.34268718479244509</v>
      </c>
      <c r="S289" s="6" t="s">
        <v>325</v>
      </c>
      <c r="T289" s="6">
        <f>((Q289/Q277)-1)*100</f>
        <v>4.2129384805217773</v>
      </c>
    </row>
    <row r="290" spans="1:20" ht="12" x14ac:dyDescent="0.2">
      <c r="A290" s="42"/>
      <c r="B290" s="29" t="s">
        <v>14</v>
      </c>
      <c r="C290" s="8">
        <v>1198.56</v>
      </c>
      <c r="D290" s="6">
        <f t="shared" si="209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10"/>
        <v>5.0458127763186589E-2</v>
      </c>
      <c r="L290" s="6">
        <f>((J290/J$278)-1)*100</f>
        <v>4.072281327323779</v>
      </c>
      <c r="M290" s="6">
        <f t="shared" si="212"/>
        <v>4.072281327323779</v>
      </c>
      <c r="N290" s="6"/>
      <c r="O290" s="42"/>
      <c r="P290" s="29" t="s">
        <v>14</v>
      </c>
      <c r="Q290" s="8">
        <v>1247.48</v>
      </c>
      <c r="R290" s="6">
        <f t="shared" si="211"/>
        <v>0.48005670468458383</v>
      </c>
      <c r="S290" s="6" t="s">
        <v>261</v>
      </c>
      <c r="T290" s="6" t="s">
        <v>261</v>
      </c>
    </row>
    <row r="291" spans="1:20" x14ac:dyDescent="0.2">
      <c r="A291" s="33">
        <v>2019</v>
      </c>
      <c r="B291" s="30" t="s">
        <v>3</v>
      </c>
      <c r="C291" s="9">
        <v>1200.1400000000001</v>
      </c>
      <c r="D291" s="10">
        <f t="shared" si="209"/>
        <v>0.13182485649447795</v>
      </c>
      <c r="E291" s="10">
        <f t="shared" ref="E291:E302" si="214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10"/>
        <v>0.84054467294807367</v>
      </c>
      <c r="L291" s="10">
        <f t="shared" ref="L291:L298" si="215">((J291/J$290)-1)*100</f>
        <v>0.84054467294807367</v>
      </c>
      <c r="M291" s="10">
        <f t="shared" ref="M291:M293" si="216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7">((Q291/Q$290)-1)*100</f>
        <v>0.16753775611633159</v>
      </c>
      <c r="T291" s="10" t="s">
        <v>329</v>
      </c>
    </row>
    <row r="292" spans="1:20" x14ac:dyDescent="0.2">
      <c r="A292" s="34"/>
      <c r="B292" s="29" t="s">
        <v>4</v>
      </c>
      <c r="C292" s="8">
        <v>1201.08</v>
      </c>
      <c r="D292" s="6">
        <f t="shared" si="209"/>
        <v>7.8324195510504069E-2</v>
      </c>
      <c r="E292" s="6">
        <f t="shared" si="214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10"/>
        <v>0.17226460478370065</v>
      </c>
      <c r="L292" s="6">
        <f t="shared" si="215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8">((Q292/Q291)-1)*100</f>
        <v>0.24888561665212805</v>
      </c>
      <c r="S292" s="6">
        <f t="shared" si="217"/>
        <v>0.41684035014590837</v>
      </c>
      <c r="T292" s="6" t="s">
        <v>333</v>
      </c>
    </row>
    <row r="293" spans="1:20" x14ac:dyDescent="0.2">
      <c r="A293" s="34"/>
      <c r="B293" s="29" t="s">
        <v>5</v>
      </c>
      <c r="C293" s="8">
        <v>1205.93</v>
      </c>
      <c r="D293" s="6">
        <f t="shared" si="209"/>
        <v>0.4038032437473138</v>
      </c>
      <c r="E293" s="6">
        <f t="shared" si="214"/>
        <v>0.61490455212922512</v>
      </c>
      <c r="F293" s="6">
        <f t="shared" ref="F293:F302" si="219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10"/>
        <v>0.54760433011586951</v>
      </c>
      <c r="L293" s="6">
        <f t="shared" si="215"/>
        <v>1.5674156853641152</v>
      </c>
      <c r="M293" s="6">
        <f t="shared" si="216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8"/>
        <v>0.77513810390523741</v>
      </c>
      <c r="S293" s="6">
        <f t="shared" si="217"/>
        <v>1.1952095424375697</v>
      </c>
      <c r="T293" s="6" t="s">
        <v>335</v>
      </c>
    </row>
    <row r="294" spans="1:20" x14ac:dyDescent="0.2">
      <c r="A294" s="34"/>
      <c r="B294" s="29" t="s">
        <v>6</v>
      </c>
      <c r="C294" s="8">
        <v>1212.28</v>
      </c>
      <c r="D294" s="6">
        <f t="shared" si="209"/>
        <v>0.52656456013200348</v>
      </c>
      <c r="E294" s="6">
        <f t="shared" si="214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10"/>
        <v>0.22383883603804833</v>
      </c>
      <c r="L294" s="6">
        <f t="shared" si="215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8"/>
        <v>0.32319647652467864</v>
      </c>
      <c r="S294" s="6" t="s">
        <v>340</v>
      </c>
      <c r="T294" s="6" t="s">
        <v>341</v>
      </c>
    </row>
    <row r="295" spans="1:20" x14ac:dyDescent="0.2">
      <c r="A295" s="34"/>
      <c r="B295" s="29" t="s">
        <v>7</v>
      </c>
      <c r="C295" s="8">
        <v>1214.81</v>
      </c>
      <c r="D295" s="6">
        <f t="shared" si="209"/>
        <v>0.20869766060644945</v>
      </c>
      <c r="E295" s="6">
        <f t="shared" si="214"/>
        <v>1.3557936190094821</v>
      </c>
      <c r="F295" s="6">
        <f t="shared" si="219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5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8"/>
        <v>0.1500232930902401</v>
      </c>
      <c r="S295" s="6" t="s">
        <v>346</v>
      </c>
      <c r="T295" s="6" t="s">
        <v>347</v>
      </c>
    </row>
    <row r="296" spans="1:20" x14ac:dyDescent="0.2">
      <c r="A296" s="34"/>
      <c r="B296" s="29" t="s">
        <v>8</v>
      </c>
      <c r="C296" s="8">
        <v>1221.1400000000001</v>
      </c>
      <c r="D296" s="6">
        <f t="shared" si="209"/>
        <v>0.52106913838378954</v>
      </c>
      <c r="E296" s="6">
        <f t="shared" si="214"/>
        <v>1.883927379522099</v>
      </c>
      <c r="F296" s="6">
        <f t="shared" si="219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20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8"/>
        <v>0.38868784345262863</v>
      </c>
      <c r="S296" s="6" t="s">
        <v>350</v>
      </c>
      <c r="T296" s="6" t="s">
        <v>351</v>
      </c>
    </row>
    <row r="297" spans="1:20" x14ac:dyDescent="0.2">
      <c r="A297" s="34"/>
      <c r="B297" s="29" t="s">
        <v>9</v>
      </c>
      <c r="C297" s="8">
        <v>1223.78</v>
      </c>
      <c r="D297" s="6">
        <f t="shared" si="209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20"/>
        <v>1.0788967790027026</v>
      </c>
      <c r="L297" s="6">
        <f t="shared" si="215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8"/>
        <v>1.2950600801068024</v>
      </c>
      <c r="S297" s="6" t="s">
        <v>357</v>
      </c>
      <c r="T297" s="6" t="s">
        <v>57</v>
      </c>
    </row>
    <row r="298" spans="1:20" x14ac:dyDescent="0.2">
      <c r="A298" s="34"/>
      <c r="B298" s="29" t="s">
        <v>10</v>
      </c>
      <c r="C298" s="8">
        <v>1225.6300000000001</v>
      </c>
      <c r="D298" s="6">
        <f t="shared" si="209"/>
        <v>0.15117096210104375</v>
      </c>
      <c r="E298" s="6">
        <f t="shared" si="214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20"/>
        <v>-1.7854370439374101E-2</v>
      </c>
      <c r="L298" s="6">
        <f t="shared" si="215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8"/>
        <v>1.5707983470177211</v>
      </c>
      <c r="S298" s="6" t="s">
        <v>360</v>
      </c>
      <c r="T298" s="6" t="s">
        <v>154</v>
      </c>
    </row>
    <row r="299" spans="1:20" x14ac:dyDescent="0.2">
      <c r="A299" s="34"/>
      <c r="B299" s="29" t="s">
        <v>11</v>
      </c>
      <c r="C299" s="8">
        <v>1235.4000000000001</v>
      </c>
      <c r="D299" s="6">
        <f t="shared" si="209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20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8"/>
        <v>0.17251249952292547</v>
      </c>
      <c r="S299" s="6" t="s">
        <v>367</v>
      </c>
      <c r="T299" s="6">
        <f t="shared" ref="T299:T301" si="221">((Q299/Q287)-1)*100</f>
        <v>6.3279344682023231</v>
      </c>
    </row>
    <row r="300" spans="1:20" x14ac:dyDescent="0.2">
      <c r="A300" s="34"/>
      <c r="B300" s="29" t="s">
        <v>12</v>
      </c>
      <c r="C300" s="8">
        <v>1247.8800000000001</v>
      </c>
      <c r="D300" s="6">
        <f t="shared" si="209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20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8"/>
        <v>0.25146497397718903</v>
      </c>
      <c r="S300" s="6" t="s">
        <v>372</v>
      </c>
      <c r="T300" s="6">
        <f t="shared" si="221"/>
        <v>6.3308224492435006</v>
      </c>
    </row>
    <row r="301" spans="1:20" x14ac:dyDescent="0.2">
      <c r="A301" s="34"/>
      <c r="B301" s="29" t="s">
        <v>13</v>
      </c>
      <c r="C301" s="8">
        <v>1247.01</v>
      </c>
      <c r="D301" s="6">
        <f t="shared" si="209"/>
        <v>-6.9718242138672171E-2</v>
      </c>
      <c r="E301" s="6" t="s">
        <v>299</v>
      </c>
      <c r="F301" s="6">
        <f t="shared" si="219"/>
        <v>4.429203095166323</v>
      </c>
      <c r="G301" s="6"/>
      <c r="H301" s="34"/>
      <c r="I301" s="29" t="s">
        <v>13</v>
      </c>
      <c r="J301" s="8">
        <v>1297.29</v>
      </c>
      <c r="K301" s="6">
        <f t="shared" si="220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8"/>
        <v>0.14289949149064451</v>
      </c>
      <c r="S301" s="6" t="s">
        <v>376</v>
      </c>
      <c r="T301" s="6">
        <f t="shared" si="221"/>
        <v>6.1191120561891799</v>
      </c>
    </row>
    <row r="302" spans="1:20" ht="12" x14ac:dyDescent="0.2">
      <c r="A302" s="42"/>
      <c r="B302" s="29" t="s">
        <v>14</v>
      </c>
      <c r="C302" s="8">
        <v>1249.01</v>
      </c>
      <c r="D302" s="6">
        <f t="shared" si="209"/>
        <v>0.16038363766128771</v>
      </c>
      <c r="E302" s="6">
        <f t="shared" si="214"/>
        <v>4.2092177279402065</v>
      </c>
      <c r="F302" s="6">
        <f t="shared" si="219"/>
        <v>4.2092177279402065</v>
      </c>
      <c r="G302" s="6"/>
      <c r="H302" s="42"/>
      <c r="I302" s="29" t="s">
        <v>14</v>
      </c>
      <c r="J302" s="8">
        <v>1302.06</v>
      </c>
      <c r="K302" s="6">
        <f t="shared" si="220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8"/>
        <v>8.3492094816506324E-3</v>
      </c>
      <c r="S302" s="6" t="s">
        <v>68</v>
      </c>
      <c r="T302" s="6" t="s">
        <v>68</v>
      </c>
    </row>
    <row r="303" spans="1:20" x14ac:dyDescent="0.2">
      <c r="A303" s="33">
        <v>2020</v>
      </c>
      <c r="B303" s="30" t="s">
        <v>3</v>
      </c>
      <c r="C303" s="9">
        <v>1255.42</v>
      </c>
      <c r="D303" s="10">
        <f t="shared" ref="D303:D314" si="222">((C303/C302)-1)*100</f>
        <v>0.5132064595159358</v>
      </c>
      <c r="E303" s="10">
        <f t="shared" ref="E303:E314" si="223">((C303/C$302)-1)*100</f>
        <v>0.5132064595159358</v>
      </c>
      <c r="F303" s="10">
        <f t="shared" ref="F303:F314" si="224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5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6">((Q303/Q291)-1)*100</f>
        <v>5.4914890722408627</v>
      </c>
    </row>
    <row r="304" spans="1:20" x14ac:dyDescent="0.2">
      <c r="A304" s="34"/>
      <c r="B304" s="29" t="s">
        <v>4</v>
      </c>
      <c r="C304" s="8">
        <v>1255.71</v>
      </c>
      <c r="D304" s="6">
        <f t="shared" si="222"/>
        <v>2.3099839097673325E-2</v>
      </c>
      <c r="E304" s="6" t="s">
        <v>381</v>
      </c>
      <c r="F304" s="6">
        <f t="shared" si="224"/>
        <v>4.5484064342092179</v>
      </c>
      <c r="G304" s="6"/>
      <c r="H304" s="34"/>
      <c r="I304" s="29" t="s">
        <v>4</v>
      </c>
      <c r="J304" s="8">
        <v>1306.74</v>
      </c>
      <c r="K304" s="6">
        <f t="shared" si="225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7">((Q304/Q303)-1)*100</f>
        <v>0.12441302088468387</v>
      </c>
      <c r="S304" s="6" t="s">
        <v>383</v>
      </c>
      <c r="T304" s="6" t="s">
        <v>384</v>
      </c>
    </row>
    <row r="305" spans="1:20" x14ac:dyDescent="0.2">
      <c r="A305" s="34"/>
      <c r="B305" s="29" t="s">
        <v>5</v>
      </c>
      <c r="C305" s="8">
        <v>1259.52</v>
      </c>
      <c r="D305" s="6">
        <f t="shared" si="222"/>
        <v>0.3034140048259415</v>
      </c>
      <c r="E305" s="6" t="s">
        <v>385</v>
      </c>
      <c r="F305" s="6">
        <f t="shared" si="224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5"/>
        <v>0.23799684711571789</v>
      </c>
      <c r="L305" s="6">
        <f t="shared" ref="L305:L314" si="228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7"/>
        <v>5.9856193600693608E-2</v>
      </c>
      <c r="S305" s="6" t="s">
        <v>387</v>
      </c>
      <c r="T305" s="6" t="s">
        <v>388</v>
      </c>
    </row>
    <row r="306" spans="1:20" x14ac:dyDescent="0.2">
      <c r="A306" s="34"/>
      <c r="B306" s="29" t="s">
        <v>6</v>
      </c>
      <c r="C306" s="8">
        <v>1259.5999999999999</v>
      </c>
      <c r="D306" s="6">
        <f t="shared" si="222"/>
        <v>6.3516260162543858E-3</v>
      </c>
      <c r="E306" s="6" t="s">
        <v>390</v>
      </c>
      <c r="F306" s="6">
        <f t="shared" si="224"/>
        <v>3.9033886560860376</v>
      </c>
      <c r="G306" s="6"/>
      <c r="H306" s="34"/>
      <c r="I306" s="29" t="s">
        <v>6</v>
      </c>
      <c r="J306" s="8">
        <v>1315.37</v>
      </c>
      <c r="K306" s="6">
        <f t="shared" si="225"/>
        <v>0.42142230026338545</v>
      </c>
      <c r="L306" s="6">
        <f t="shared" si="228"/>
        <v>1.022226318295627</v>
      </c>
      <c r="M306" s="6">
        <f t="shared" ref="M306:M324" si="229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7"/>
        <v>0.15523011918645579</v>
      </c>
      <c r="S306" s="6">
        <f t="shared" ref="S306" si="230">((Q306/Q$302)-1)*100</f>
        <v>0.38479052823316984</v>
      </c>
      <c r="T306" s="6" t="s">
        <v>227</v>
      </c>
    </row>
    <row r="307" spans="1:20" x14ac:dyDescent="0.2">
      <c r="A307" s="34"/>
      <c r="B307" s="29" t="s">
        <v>7</v>
      </c>
      <c r="C307" s="8">
        <v>1261.47</v>
      </c>
      <c r="D307" s="6">
        <f t="shared" si="222"/>
        <v>0.14845982851698913</v>
      </c>
      <c r="E307" s="6" t="s">
        <v>92</v>
      </c>
      <c r="F307" s="6">
        <f t="shared" si="224"/>
        <v>3.8409298573439443</v>
      </c>
      <c r="G307" s="6"/>
      <c r="H307" s="34"/>
      <c r="I307" s="29" t="s">
        <v>7</v>
      </c>
      <c r="J307" s="8">
        <v>1316.69</v>
      </c>
      <c r="K307" s="6">
        <f t="shared" si="225"/>
        <v>0.1003519922151197</v>
      </c>
      <c r="L307" s="6">
        <f t="shared" si="228"/>
        <v>1.1236041349861114</v>
      </c>
      <c r="M307" s="6">
        <f t="shared" si="229"/>
        <v>3.484076833600569</v>
      </c>
      <c r="N307" s="6"/>
      <c r="O307" s="34"/>
      <c r="P307" s="29" t="s">
        <v>7</v>
      </c>
      <c r="Q307" s="8">
        <v>1325.61</v>
      </c>
      <c r="R307" s="6">
        <f t="shared" si="227"/>
        <v>0.2222776656308767</v>
      </c>
      <c r="S307" s="6" t="s">
        <v>392</v>
      </c>
      <c r="T307" s="6">
        <f t="shared" si="226"/>
        <v>4.5128787341233156</v>
      </c>
    </row>
    <row r="308" spans="1:20" x14ac:dyDescent="0.2">
      <c r="A308" s="34"/>
      <c r="B308" s="29" t="s">
        <v>8</v>
      </c>
      <c r="C308" s="8">
        <v>1265.0899999999999</v>
      </c>
      <c r="D308" s="6">
        <f t="shared" si="222"/>
        <v>0.28696679271007497</v>
      </c>
      <c r="E308" s="6">
        <f t="shared" si="223"/>
        <v>1.2874196363519941</v>
      </c>
      <c r="F308" s="6">
        <f t="shared" si="224"/>
        <v>3.5990959267569567</v>
      </c>
      <c r="G308" s="6"/>
      <c r="H308" s="34"/>
      <c r="I308" s="29" t="s">
        <v>8</v>
      </c>
      <c r="J308" s="8">
        <v>1318.47</v>
      </c>
      <c r="K308" s="6">
        <f t="shared" si="225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7"/>
        <v>-1.8859242160218503E-2</v>
      </c>
      <c r="S308" s="6" t="s">
        <v>64</v>
      </c>
      <c r="T308" s="6" t="s">
        <v>293</v>
      </c>
    </row>
    <row r="309" spans="1:20" x14ac:dyDescent="0.2">
      <c r="A309" s="34"/>
      <c r="B309" s="29" t="s">
        <v>9</v>
      </c>
      <c r="C309" s="8">
        <v>1268.9000000000001</v>
      </c>
      <c r="D309" s="6">
        <f t="shared" si="222"/>
        <v>0.30116434403877346</v>
      </c>
      <c r="E309" s="6">
        <f t="shared" si="223"/>
        <v>1.592461229293618</v>
      </c>
      <c r="F309" s="6">
        <f t="shared" si="224"/>
        <v>3.686937194593809</v>
      </c>
      <c r="G309" s="6"/>
      <c r="H309" s="34"/>
      <c r="I309" s="29" t="s">
        <v>9</v>
      </c>
      <c r="J309" s="8">
        <v>1327.81</v>
      </c>
      <c r="K309" s="6">
        <f t="shared" si="225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7"/>
        <v>0.15693849218327838</v>
      </c>
      <c r="S309" s="6" t="s">
        <v>400</v>
      </c>
      <c r="T309" s="6" t="s">
        <v>401</v>
      </c>
    </row>
    <row r="310" spans="1:20" x14ac:dyDescent="0.2">
      <c r="A310" s="34"/>
      <c r="B310" s="29" t="s">
        <v>10</v>
      </c>
      <c r="C310" s="8">
        <v>1279.44</v>
      </c>
      <c r="D310" s="6">
        <f t="shared" si="222"/>
        <v>0.8306407124280879</v>
      </c>
      <c r="E310" s="6" t="s">
        <v>402</v>
      </c>
      <c r="F310" s="6">
        <f t="shared" si="224"/>
        <v>4.3903951437219924</v>
      </c>
      <c r="G310" s="6"/>
      <c r="H310" s="34"/>
      <c r="I310" s="29" t="s">
        <v>10</v>
      </c>
      <c r="J310" s="8">
        <v>1336.35</v>
      </c>
      <c r="K310" s="6">
        <f t="shared" si="225"/>
        <v>0.64316430814650438</v>
      </c>
      <c r="L310" s="6" t="s">
        <v>403</v>
      </c>
      <c r="M310" s="6">
        <f t="shared" si="229"/>
        <v>3.7562986715528934</v>
      </c>
      <c r="N310" s="6"/>
      <c r="O310" s="34"/>
      <c r="P310" s="29" t="s">
        <v>10</v>
      </c>
      <c r="Q310" s="8">
        <v>1336.91</v>
      </c>
      <c r="R310" s="6">
        <f t="shared" si="227"/>
        <v>0.71340324233111208</v>
      </c>
      <c r="S310" s="6" t="s">
        <v>336</v>
      </c>
      <c r="T310" s="6" t="s">
        <v>289</v>
      </c>
    </row>
    <row r="311" spans="1:20" x14ac:dyDescent="0.2">
      <c r="A311" s="34"/>
      <c r="B311" s="29" t="s">
        <v>11</v>
      </c>
      <c r="C311" s="8">
        <v>1302.05</v>
      </c>
      <c r="D311" s="6">
        <f t="shared" si="222"/>
        <v>1.767179390983542</v>
      </c>
      <c r="E311" s="6">
        <f t="shared" si="223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5"/>
        <v>1.2339581696411805</v>
      </c>
      <c r="L311" s="6">
        <f t="shared" si="228"/>
        <v>3.8999738875320711</v>
      </c>
      <c r="M311" s="6">
        <f t="shared" si="229"/>
        <v>4.4406015501960994</v>
      </c>
      <c r="N311" s="6"/>
      <c r="O311" s="34"/>
      <c r="P311" s="29" t="s">
        <v>11</v>
      </c>
      <c r="Q311" s="8">
        <v>1350.06</v>
      </c>
      <c r="R311" s="6">
        <f t="shared" si="227"/>
        <v>0.98361146225249829</v>
      </c>
      <c r="S311" s="6" t="s">
        <v>67</v>
      </c>
      <c r="T311" s="6" t="s">
        <v>407</v>
      </c>
    </row>
    <row r="312" spans="1:20" x14ac:dyDescent="0.2">
      <c r="A312" s="34"/>
      <c r="B312" s="29" t="s">
        <v>12</v>
      </c>
      <c r="C312" s="8">
        <v>1324.81</v>
      </c>
      <c r="D312" s="6">
        <f t="shared" si="222"/>
        <v>1.7480127491263708</v>
      </c>
      <c r="E312" s="6">
        <f t="shared" si="223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5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7"/>
        <v>1.6673333037050098</v>
      </c>
      <c r="S312" s="6" t="s">
        <v>162</v>
      </c>
      <c r="T312" s="6" t="s">
        <v>410</v>
      </c>
    </row>
    <row r="313" spans="1:20" x14ac:dyDescent="0.2">
      <c r="A313" s="34"/>
      <c r="B313" s="29" t="s">
        <v>13</v>
      </c>
      <c r="C313" s="8">
        <v>1348.4</v>
      </c>
      <c r="D313" s="6">
        <f t="shared" si="222"/>
        <v>1.7806326944995954</v>
      </c>
      <c r="E313" s="6">
        <f t="shared" si="223"/>
        <v>7.9575023418547497</v>
      </c>
      <c r="F313" s="6">
        <f t="shared" si="224"/>
        <v>8.1306485112388813</v>
      </c>
      <c r="G313" s="6"/>
      <c r="H313" s="34"/>
      <c r="I313" s="29" t="s">
        <v>13</v>
      </c>
      <c r="J313" s="8">
        <v>1392.4</v>
      </c>
      <c r="K313" s="6">
        <f t="shared" si="225"/>
        <v>1.4846614141090342</v>
      </c>
      <c r="L313" s="6">
        <f t="shared" si="228"/>
        <v>6.9382363331951025</v>
      </c>
      <c r="M313" s="6">
        <f t="shared" si="229"/>
        <v>7.3314370726668798</v>
      </c>
      <c r="N313" s="6"/>
      <c r="O313" s="34"/>
      <c r="P313" s="29" t="s">
        <v>13</v>
      </c>
      <c r="Q313" s="8">
        <v>1401.56</v>
      </c>
      <c r="R313" s="6">
        <f t="shared" si="227"/>
        <v>2.1120962865281978</v>
      </c>
      <c r="S313" s="6" t="s">
        <v>125</v>
      </c>
      <c r="T313" s="6" t="s">
        <v>412</v>
      </c>
    </row>
    <row r="314" spans="1:20" ht="12" x14ac:dyDescent="0.2">
      <c r="A314" s="42"/>
      <c r="B314" s="29" t="s">
        <v>14</v>
      </c>
      <c r="C314" s="8">
        <v>1370.76</v>
      </c>
      <c r="D314" s="6">
        <f t="shared" si="222"/>
        <v>1.6582616434292374</v>
      </c>
      <c r="E314" s="6">
        <f t="shared" si="223"/>
        <v>9.7477201943939598</v>
      </c>
      <c r="F314" s="6">
        <f t="shared" si="224"/>
        <v>9.7477201943939598</v>
      </c>
      <c r="G314" s="6"/>
      <c r="H314" s="42"/>
      <c r="I314" s="29" t="s">
        <v>14</v>
      </c>
      <c r="J314" s="8">
        <v>1414.36</v>
      </c>
      <c r="K314" s="6">
        <f t="shared" si="225"/>
        <v>1.5771330077563706</v>
      </c>
      <c r="L314" s="6">
        <f t="shared" si="228"/>
        <v>8.6247945563184381</v>
      </c>
      <c r="M314" s="6">
        <f t="shared" si="229"/>
        <v>8.6247945563184381</v>
      </c>
      <c r="N314" s="6"/>
      <c r="O314" s="42"/>
      <c r="P314" s="29" t="s">
        <v>14</v>
      </c>
      <c r="Q314" s="8">
        <v>1431.47</v>
      </c>
      <c r="R314" s="6">
        <f t="shared" si="227"/>
        <v>2.1340506292987893</v>
      </c>
      <c r="S314" s="6" t="s">
        <v>416</v>
      </c>
      <c r="T314" s="6" t="s">
        <v>416</v>
      </c>
    </row>
    <row r="315" spans="1:20" x14ac:dyDescent="0.2">
      <c r="A315" s="33">
        <v>2021</v>
      </c>
      <c r="B315" s="30" t="s">
        <v>3</v>
      </c>
      <c r="C315" s="9">
        <v>1387.39</v>
      </c>
      <c r="D315" s="10">
        <f t="shared" ref="D315:D325" si="231">((C315/C314)-1)*100</f>
        <v>1.2131955995214438</v>
      </c>
      <c r="E315" s="10">
        <f t="shared" ref="E315:E325" si="232">((C315/C$314)-1)*100</f>
        <v>1.2131955995214438</v>
      </c>
      <c r="F315" s="10">
        <f t="shared" ref="F315:F325" si="233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4">((J315/J314)-1)*100</f>
        <v>2.0072683050991413</v>
      </c>
      <c r="L315" s="10">
        <f t="shared" ref="L315:L326" si="235">((J315/J$314)-1)*100</f>
        <v>2.0072683050991413</v>
      </c>
      <c r="M315" s="10">
        <f t="shared" si="229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x14ac:dyDescent="0.2">
      <c r="A316" s="34"/>
      <c r="B316" s="29" t="s">
        <v>4</v>
      </c>
      <c r="C316" s="8">
        <v>1399.04</v>
      </c>
      <c r="D316" s="6">
        <f t="shared" si="231"/>
        <v>0.8397062109428477</v>
      </c>
      <c r="E316" s="6">
        <f t="shared" si="232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4"/>
        <v>1.2122682377404326</v>
      </c>
      <c r="L316" s="6">
        <f t="shared" si="235"/>
        <v>3.2438700189485026</v>
      </c>
      <c r="M316" s="6">
        <f t="shared" si="229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6">((Q316/Q315)-1)*100</f>
        <v>1.5308645366885587</v>
      </c>
      <c r="S316" s="6" t="s">
        <v>238</v>
      </c>
      <c r="T316" s="6">
        <f t="shared" ref="T316:T325" si="237">((Q316/Q304)-1)*100</f>
        <v>12.009122386974092</v>
      </c>
    </row>
    <row r="317" spans="1:20" x14ac:dyDescent="0.2">
      <c r="A317" s="34"/>
      <c r="B317" s="29" t="s">
        <v>5</v>
      </c>
      <c r="C317" s="8">
        <v>1413.33</v>
      </c>
      <c r="D317" s="6">
        <f t="shared" si="231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4"/>
        <v>1.4374349422012767</v>
      </c>
      <c r="L317" s="6">
        <f t="shared" si="235"/>
        <v>4.7279334822817543</v>
      </c>
      <c r="M317" s="6">
        <f t="shared" si="229"/>
        <v>13.083940909264435</v>
      </c>
      <c r="N317" s="6"/>
      <c r="O317" s="34"/>
      <c r="P317" s="29" t="s">
        <v>5</v>
      </c>
      <c r="Q317" s="8">
        <v>1491.67</v>
      </c>
      <c r="R317" s="6">
        <f t="shared" si="236"/>
        <v>0.9023695656585673</v>
      </c>
      <c r="S317" s="6">
        <f t="shared" ref="S317:S324" si="238">((Q317/Q$314)-1)*100</f>
        <v>4.2054671072394134</v>
      </c>
      <c r="T317" s="6">
        <f t="shared" si="237"/>
        <v>12.952249700898077</v>
      </c>
    </row>
    <row r="318" spans="1:20" x14ac:dyDescent="0.2">
      <c r="A318" s="34"/>
      <c r="B318" s="29" t="s">
        <v>6</v>
      </c>
      <c r="C318" s="8">
        <v>1433.4</v>
      </c>
      <c r="D318" s="6">
        <f t="shared" si="231"/>
        <v>1.4200505189870816</v>
      </c>
      <c r="E318" s="6">
        <f t="shared" si="232"/>
        <v>4.5697277422743765</v>
      </c>
      <c r="F318" s="6">
        <f t="shared" si="233"/>
        <v>13.798031120990807</v>
      </c>
      <c r="G318" s="6"/>
      <c r="H318" s="34"/>
      <c r="I318" s="29" t="s">
        <v>6</v>
      </c>
      <c r="J318" s="8">
        <v>1508.38</v>
      </c>
      <c r="K318" s="6">
        <f t="shared" si="234"/>
        <v>1.8329361409099354</v>
      </c>
      <c r="L318" s="6">
        <f t="shared" si="235"/>
        <v>6.6475296247066051</v>
      </c>
      <c r="M318" s="6">
        <f t="shared" ref="M318" si="239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6"/>
        <v>1.8516159740425087</v>
      </c>
      <c r="S318" s="6">
        <f t="shared" si="238"/>
        <v>6.1349521820226682</v>
      </c>
      <c r="T318" s="6" t="s">
        <v>430</v>
      </c>
    </row>
    <row r="319" spans="1:20" x14ac:dyDescent="0.2">
      <c r="A319" s="34"/>
      <c r="B319" s="29" t="s">
        <v>7</v>
      </c>
      <c r="C319" s="8">
        <v>1449.05</v>
      </c>
      <c r="D319" s="6">
        <f t="shared" si="231"/>
        <v>1.0918096832705393</v>
      </c>
      <c r="E319" s="6" t="s">
        <v>433</v>
      </c>
      <c r="F319" s="6">
        <f t="shared" si="233"/>
        <v>14.86995330844174</v>
      </c>
      <c r="G319" s="6"/>
      <c r="H319" s="34"/>
      <c r="I319" s="29" t="s">
        <v>7</v>
      </c>
      <c r="J319" s="8">
        <v>1538.76</v>
      </c>
      <c r="K319" s="6">
        <f t="shared" si="234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6"/>
        <v>1.0781351815650764</v>
      </c>
      <c r="S319" s="6">
        <f t="shared" si="238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1"/>
        <v>1.1200441668679506</v>
      </c>
      <c r="E320" s="6" t="s">
        <v>441</v>
      </c>
      <c r="F320" s="6">
        <f t="shared" si="233"/>
        <v>15.824170612367494</v>
      </c>
      <c r="G320" s="6"/>
      <c r="H320" s="34"/>
      <c r="I320" s="29" t="s">
        <v>8</v>
      </c>
      <c r="J320" s="8">
        <v>1582.39</v>
      </c>
      <c r="K320" s="6">
        <f t="shared" si="234"/>
        <v>2.8353999324131296</v>
      </c>
      <c r="L320" s="6">
        <f t="shared" si="235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6"/>
        <v>3.8621578854832084</v>
      </c>
      <c r="S320" s="6">
        <f t="shared" si="238"/>
        <v>11.422523699413878</v>
      </c>
      <c r="T320" s="6" t="s">
        <v>443</v>
      </c>
    </row>
    <row r="321" spans="1:20" x14ac:dyDescent="0.2">
      <c r="A321" s="34"/>
      <c r="B321" s="29" t="s">
        <v>9</v>
      </c>
      <c r="C321" s="8">
        <v>1483</v>
      </c>
      <c r="D321" s="6">
        <f t="shared" si="231"/>
        <v>1.2093251801703397</v>
      </c>
      <c r="E321" s="6" t="s">
        <v>448</v>
      </c>
      <c r="F321" s="6">
        <f t="shared" si="233"/>
        <v>16.87288202380013</v>
      </c>
      <c r="G321" s="6"/>
      <c r="H321" s="34"/>
      <c r="I321" s="29" t="s">
        <v>9</v>
      </c>
      <c r="J321" s="8">
        <v>1615.77</v>
      </c>
      <c r="K321" s="6">
        <f t="shared" si="234"/>
        <v>2.109467324742953</v>
      </c>
      <c r="L321" s="6">
        <f t="shared" si="235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6"/>
        <v>1.8990833740861968</v>
      </c>
      <c r="S321" s="6">
        <f t="shared" si="238"/>
        <v>13.538530321976715</v>
      </c>
      <c r="T321" s="6" t="s">
        <v>450</v>
      </c>
    </row>
    <row r="322" spans="1:20" x14ac:dyDescent="0.2">
      <c r="A322" s="34"/>
      <c r="B322" s="29" t="s">
        <v>10</v>
      </c>
      <c r="C322" s="8">
        <v>1495.44</v>
      </c>
      <c r="D322" s="6">
        <f t="shared" si="231"/>
        <v>0.83884018880646671</v>
      </c>
      <c r="E322" s="6" t="s">
        <v>454</v>
      </c>
      <c r="F322" s="6">
        <f t="shared" si="233"/>
        <v>16.882386043894204</v>
      </c>
      <c r="G322" s="6"/>
      <c r="H322" s="34"/>
      <c r="I322" s="29" t="s">
        <v>10</v>
      </c>
      <c r="J322" s="8">
        <v>1626.02</v>
      </c>
      <c r="K322" s="6">
        <f t="shared" si="234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6"/>
        <v>1.60711758661638</v>
      </c>
      <c r="S322" s="6" t="s">
        <v>457</v>
      </c>
      <c r="T322" s="6">
        <f t="shared" si="237"/>
        <v>23.522899821229547</v>
      </c>
    </row>
    <row r="323" spans="1:20" x14ac:dyDescent="0.2">
      <c r="A323" s="34"/>
      <c r="B323" s="29" t="s">
        <v>11</v>
      </c>
      <c r="C323" s="8">
        <v>1521.49</v>
      </c>
      <c r="D323" s="6">
        <f t="shared" si="231"/>
        <v>1.7419622318515016</v>
      </c>
      <c r="E323" s="6" t="s">
        <v>460</v>
      </c>
      <c r="F323" s="6">
        <f t="shared" si="233"/>
        <v>16.853423447640271</v>
      </c>
      <c r="G323" s="6"/>
      <c r="H323" s="34"/>
      <c r="I323" s="29" t="s">
        <v>11</v>
      </c>
      <c r="J323" s="8">
        <v>1634.48</v>
      </c>
      <c r="K323" s="6">
        <f t="shared" si="234"/>
        <v>0.52028880333574445</v>
      </c>
      <c r="L323" s="6">
        <f t="shared" si="235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6"/>
        <v>1.1911177856230193</v>
      </c>
      <c r="S323" s="6">
        <f t="shared" si="238"/>
        <v>16.737339937267272</v>
      </c>
      <c r="T323" s="6" t="s">
        <v>462</v>
      </c>
    </row>
    <row r="324" spans="1:20" x14ac:dyDescent="0.2">
      <c r="A324" s="34"/>
      <c r="B324" s="29" t="s">
        <v>12</v>
      </c>
      <c r="C324" s="8">
        <v>1561.83</v>
      </c>
      <c r="D324" s="6">
        <f t="shared" si="231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40">((J324/J323)-1)*100</f>
        <v>1.0370270667123593</v>
      </c>
      <c r="L324" s="6">
        <f t="shared" si="235"/>
        <v>16.761644842897148</v>
      </c>
      <c r="M324" s="6">
        <f t="shared" si="229"/>
        <v>20.363986210214069</v>
      </c>
      <c r="N324" s="6"/>
      <c r="O324" s="34"/>
      <c r="P324" s="29" t="s">
        <v>12</v>
      </c>
      <c r="Q324" s="8">
        <v>1678.52</v>
      </c>
      <c r="R324" s="6">
        <f t="shared" si="236"/>
        <v>0.44642322837002979</v>
      </c>
      <c r="S324" s="6">
        <f t="shared" si="238"/>
        <v>17.258482538928522</v>
      </c>
      <c r="T324" s="6">
        <f t="shared" si="237"/>
        <v>22.290302133953112</v>
      </c>
    </row>
    <row r="325" spans="1:20" x14ac:dyDescent="0.2">
      <c r="A325" s="34"/>
      <c r="B325" s="29" t="s">
        <v>13</v>
      </c>
      <c r="C325" s="8">
        <v>1581.44</v>
      </c>
      <c r="D325" s="6">
        <f t="shared" si="231"/>
        <v>1.2555783920145114</v>
      </c>
      <c r="E325" s="6">
        <f t="shared" si="232"/>
        <v>15.369576001634133</v>
      </c>
      <c r="F325" s="6">
        <f t="shared" si="233"/>
        <v>17.282705428656175</v>
      </c>
      <c r="G325" s="6"/>
      <c r="H325" s="34"/>
      <c r="I325" s="29" t="s">
        <v>13</v>
      </c>
      <c r="J325" s="8">
        <v>1667.73</v>
      </c>
      <c r="K325" s="6">
        <f t="shared" si="240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6"/>
        <v>0.76972571074518381</v>
      </c>
      <c r="S325" s="6" t="s">
        <v>471</v>
      </c>
      <c r="T325" s="6">
        <f t="shared" si="237"/>
        <v>20.682667884357443</v>
      </c>
    </row>
    <row r="326" spans="1:20" ht="12" x14ac:dyDescent="0.2">
      <c r="A326" s="42"/>
      <c r="B326" s="29" t="s">
        <v>14</v>
      </c>
      <c r="C326" s="8">
        <v>1593.52</v>
      </c>
      <c r="D326" s="6">
        <f t="shared" ref="D326" si="241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40"/>
        <v>0.31180107091675069</v>
      </c>
      <c r="L326" s="6">
        <f t="shared" si="235"/>
        <v>18.281767018298044</v>
      </c>
      <c r="M326" s="6">
        <f t="shared" ref="M326" si="242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6"/>
        <v>0.49661826609279647</v>
      </c>
      <c r="S326" s="6" t="s">
        <v>476</v>
      </c>
      <c r="T326" s="6" t="s">
        <v>476</v>
      </c>
    </row>
    <row r="327" spans="1:20" x14ac:dyDescent="0.2">
      <c r="A327" s="33">
        <v>2022</v>
      </c>
      <c r="B327" s="30" t="s">
        <v>3</v>
      </c>
      <c r="C327" s="9">
        <v>1613.32</v>
      </c>
      <c r="D327" s="10">
        <f t="shared" ref="D327:D338" si="243">((C327/C326)-1)*100</f>
        <v>1.2425322556353313</v>
      </c>
      <c r="E327" s="10">
        <f t="shared" ref="E327:E338" si="244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5">((J327/J326)-1)*100</f>
        <v>0.45668378234593465</v>
      </c>
      <c r="L327" s="10">
        <f t="shared" ref="L327:L335" si="246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7">((Q327/Q326)-1)*100</f>
        <v>0.34709149096385783</v>
      </c>
      <c r="S327" s="10">
        <f t="shared" ref="S327:S338" si="248">((Q327/Q$326)-1)*100</f>
        <v>0.34709149096385783</v>
      </c>
      <c r="T327" s="10" t="s">
        <v>479</v>
      </c>
    </row>
    <row r="328" spans="1:20" x14ac:dyDescent="0.2">
      <c r="A328" s="34"/>
      <c r="B328" s="29" t="s">
        <v>4</v>
      </c>
      <c r="C328" s="8">
        <v>1625.51</v>
      </c>
      <c r="D328" s="6">
        <f t="shared" si="243"/>
        <v>0.75558475689883053</v>
      </c>
      <c r="E328" s="6">
        <f t="shared" si="244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5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7"/>
        <v>0.49597242252630291</v>
      </c>
      <c r="S328" s="6" t="s">
        <v>485</v>
      </c>
      <c r="T328" s="6" t="s">
        <v>486</v>
      </c>
    </row>
    <row r="329" spans="1:20" x14ac:dyDescent="0.2">
      <c r="A329" s="34"/>
      <c r="B329" s="29" t="s">
        <v>5</v>
      </c>
      <c r="C329" s="8">
        <v>1640.57</v>
      </c>
      <c r="D329" s="6">
        <f t="shared" si="243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5"/>
        <v>1.2327623468668669</v>
      </c>
      <c r="L329" s="6">
        <f t="shared" si="246"/>
        <v>2.198537894592123</v>
      </c>
      <c r="M329" s="6">
        <f t="shared" ref="M329:M336" si="249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7"/>
        <v>0.35235095088086421</v>
      </c>
      <c r="S329" s="6">
        <f t="shared" si="248"/>
        <v>1.2001129518072418</v>
      </c>
      <c r="T329" s="6" t="s">
        <v>490</v>
      </c>
    </row>
    <row r="330" spans="1:20" x14ac:dyDescent="0.2">
      <c r="A330" s="34"/>
      <c r="B330" s="29" t="s">
        <v>6</v>
      </c>
      <c r="C330" s="8">
        <v>1660.52</v>
      </c>
      <c r="D330" s="6">
        <f t="shared" si="243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5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7"/>
        <v>1.3887597079477398</v>
      </c>
      <c r="S330" s="6">
        <f t="shared" si="248"/>
        <v>2.6055393448795261</v>
      </c>
      <c r="T330" s="6" t="s">
        <v>495</v>
      </c>
    </row>
    <row r="331" spans="1:20" x14ac:dyDescent="0.2">
      <c r="A331" s="34"/>
      <c r="B331" s="29" t="s">
        <v>7</v>
      </c>
      <c r="C331" s="8">
        <v>1680.18</v>
      </c>
      <c r="D331" s="6">
        <f t="shared" si="243"/>
        <v>1.1839664683352291</v>
      </c>
      <c r="E331" s="6">
        <f t="shared" si="244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5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7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3"/>
        <v>1.0945255865442816</v>
      </c>
      <c r="E332" s="6">
        <f t="shared" si="244"/>
        <v>6.5923239118429677</v>
      </c>
      <c r="F332" s="6">
        <f t="shared" ref="F332" si="250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5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7"/>
        <v>0.75018370102017951</v>
      </c>
      <c r="S332" s="6" t="s">
        <v>222</v>
      </c>
      <c r="T332" s="6" t="s">
        <v>509</v>
      </c>
    </row>
    <row r="333" spans="1:20" x14ac:dyDescent="0.2">
      <c r="A333" s="34"/>
      <c r="B333" s="29" t="s">
        <v>9</v>
      </c>
      <c r="C333" s="8">
        <v>1713.06</v>
      </c>
      <c r="D333" s="6">
        <f t="shared" si="243"/>
        <v>0.8530705240290315</v>
      </c>
      <c r="E333" s="6">
        <f t="shared" si="244"/>
        <v>7.501631608012449</v>
      </c>
      <c r="F333" s="6">
        <f t="shared" ref="F333:F338" si="251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5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7"/>
        <v>3.5064509198638572</v>
      </c>
      <c r="S333" s="6" t="s">
        <v>512</v>
      </c>
      <c r="T333" s="6" t="s">
        <v>513</v>
      </c>
    </row>
    <row r="334" spans="1:20" x14ac:dyDescent="0.2">
      <c r="A334" s="34"/>
      <c r="B334" s="29" t="s">
        <v>10</v>
      </c>
      <c r="C334" s="8">
        <v>1738.75</v>
      </c>
      <c r="D334" s="6">
        <f t="shared" si="243"/>
        <v>1.499655587078097</v>
      </c>
      <c r="E334" s="6">
        <f t="shared" si="244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5"/>
        <v>0.46407503635799152</v>
      </c>
      <c r="L334" s="6">
        <f t="shared" si="246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7"/>
        <v>0.73302890602811033</v>
      </c>
      <c r="S334" s="6" t="s">
        <v>520</v>
      </c>
      <c r="T334" s="6" t="s">
        <v>521</v>
      </c>
    </row>
    <row r="335" spans="1:20" x14ac:dyDescent="0.2">
      <c r="A335" s="34"/>
      <c r="B335" s="29" t="s">
        <v>11</v>
      </c>
      <c r="C335" s="8">
        <v>1747.32</v>
      </c>
      <c r="D335" s="6">
        <f t="shared" si="243"/>
        <v>0.49288281811645795</v>
      </c>
      <c r="E335" s="6">
        <f t="shared" si="244"/>
        <v>9.6515889351875153</v>
      </c>
      <c r="F335" s="6">
        <f t="shared" si="251"/>
        <v>14.842687102774255</v>
      </c>
      <c r="G335" s="6"/>
      <c r="H335" s="34"/>
      <c r="I335" s="29" t="s">
        <v>11</v>
      </c>
      <c r="J335" s="8">
        <v>1849.8</v>
      </c>
      <c r="K335" s="6">
        <f t="shared" si="245"/>
        <v>0.29114685837901</v>
      </c>
      <c r="L335" s="6">
        <f t="shared" si="246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7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3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5"/>
        <v>-1.7839766461236195E-2</v>
      </c>
      <c r="L336" s="6">
        <f t="shared" ref="L336" si="252">((J336/J$326)-1)*100</f>
        <v>10.552742792585468</v>
      </c>
      <c r="M336" s="6">
        <f t="shared" si="249"/>
        <v>11.992031148761972</v>
      </c>
      <c r="N336" s="6"/>
      <c r="O336" s="34"/>
      <c r="P336" s="29" t="s">
        <v>12</v>
      </c>
      <c r="Q336" s="8">
        <v>1867.57</v>
      </c>
      <c r="R336" s="6">
        <f t="shared" si="247"/>
        <v>0.28406039908068781</v>
      </c>
      <c r="S336" s="6">
        <f t="shared" si="248"/>
        <v>9.8673992846385552</v>
      </c>
      <c r="T336" s="6" t="s">
        <v>531</v>
      </c>
    </row>
    <row r="337" spans="1:20" x14ac:dyDescent="0.2">
      <c r="A337" s="34"/>
      <c r="B337" s="29" t="s">
        <v>13</v>
      </c>
      <c r="C337" s="8">
        <v>1783.89</v>
      </c>
      <c r="D337" s="6">
        <f t="shared" si="243"/>
        <v>0.46575280747007675</v>
      </c>
      <c r="E337" s="6">
        <f t="shared" si="244"/>
        <v>11.946508358853357</v>
      </c>
      <c r="F337" s="6">
        <f t="shared" si="251"/>
        <v>12.801623836503451</v>
      </c>
      <c r="G337" s="6"/>
      <c r="H337" s="34"/>
      <c r="I337" s="29" t="s">
        <v>13</v>
      </c>
      <c r="J337" s="8">
        <v>1849.36</v>
      </c>
      <c r="K337" s="6">
        <f t="shared" si="245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7"/>
        <v>0.39141772463684443</v>
      </c>
      <c r="S337" s="6">
        <f t="shared" si="248"/>
        <v>10.297439759036164</v>
      </c>
      <c r="T337" s="6">
        <f t="shared" ref="T337:T350" si="253">((Q337/Q325)-1)*100</f>
        <v>10.845196991912221</v>
      </c>
    </row>
    <row r="338" spans="1:20" ht="12" x14ac:dyDescent="0.2">
      <c r="A338" s="42"/>
      <c r="B338" s="29" t="s">
        <v>14</v>
      </c>
      <c r="C338" s="8">
        <v>1795.02</v>
      </c>
      <c r="D338" s="6">
        <f t="shared" si="243"/>
        <v>0.6239173940097098</v>
      </c>
      <c r="E338" s="6">
        <f t="shared" si="244"/>
        <v>12.644962096490797</v>
      </c>
      <c r="F338" s="6">
        <f t="shared" si="251"/>
        <v>12.644962096490797</v>
      </c>
      <c r="G338" s="6"/>
      <c r="H338" s="42"/>
      <c r="I338" s="29" t="s">
        <v>14</v>
      </c>
      <c r="J338" s="8">
        <v>1847.89</v>
      </c>
      <c r="K338" s="6">
        <f t="shared" si="245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7"/>
        <v>0.30135261990100748</v>
      </c>
      <c r="S338" s="6">
        <f t="shared" si="248"/>
        <v>10.629823983433727</v>
      </c>
      <c r="T338" s="6">
        <f t="shared" si="253"/>
        <v>10.629823983433727</v>
      </c>
    </row>
    <row r="339" spans="1:20" x14ac:dyDescent="0.2">
      <c r="A339" s="33">
        <v>2023</v>
      </c>
      <c r="B339" s="30" t="s">
        <v>3</v>
      </c>
      <c r="C339" s="9">
        <v>1807.28</v>
      </c>
      <c r="D339" s="10">
        <f t="shared" ref="D339:D350" si="254">((C339/C338)-1)*100</f>
        <v>0.6830007465097987</v>
      </c>
      <c r="E339" s="10">
        <f t="shared" ref="E339:E347" si="255">((C339/C$338)-1)*100</f>
        <v>0.6830007465097987</v>
      </c>
      <c r="F339" s="10">
        <f t="shared" ref="F339:F348" si="256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7">((J339/J338)-1)*100</f>
        <v>0.59040310841012023</v>
      </c>
      <c r="L339" s="10">
        <f t="shared" ref="L339:L345" si="258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3"/>
        <v>10.246579197298523</v>
      </c>
    </row>
    <row r="340" spans="1:20" x14ac:dyDescent="0.2">
      <c r="A340" s="34"/>
      <c r="B340" s="29" t="s">
        <v>4</v>
      </c>
      <c r="C340" s="8">
        <v>1823.49</v>
      </c>
      <c r="D340" s="6">
        <f t="shared" si="254"/>
        <v>0.89692798016909325</v>
      </c>
      <c r="E340" s="6">
        <f t="shared" si="255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7"/>
        <v>-0.12750161394446957</v>
      </c>
      <c r="L340" s="6">
        <f t="shared" si="258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9">((Q340/Q339)-1)*100</f>
        <v>0.15102205772870025</v>
      </c>
      <c r="S340" s="6">
        <f t="shared" ref="S340:S350" si="260">((Q340/Q$338)-1)*100</f>
        <v>0.15048948966513986</v>
      </c>
      <c r="T340" s="6" t="s">
        <v>543</v>
      </c>
    </row>
    <row r="341" spans="1:20" x14ac:dyDescent="0.2">
      <c r="A341" s="34"/>
      <c r="B341" s="29" t="s">
        <v>5</v>
      </c>
      <c r="C341" s="8">
        <v>1824.08</v>
      </c>
      <c r="D341" s="6">
        <f t="shared" si="254"/>
        <v>3.2355538006778595E-2</v>
      </c>
      <c r="E341" s="6">
        <f t="shared" si="255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8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9"/>
        <v>0.34725172032963325</v>
      </c>
      <c r="S341" s="6">
        <f t="shared" si="260"/>
        <v>0.4982637873365503</v>
      </c>
      <c r="T341" s="6">
        <f t="shared" si="253"/>
        <v>9.8625773147932971</v>
      </c>
    </row>
    <row r="342" spans="1:20" x14ac:dyDescent="0.2">
      <c r="A342" s="34"/>
      <c r="B342" s="29" t="s">
        <v>6</v>
      </c>
      <c r="C342" s="8">
        <v>1825.41</v>
      </c>
      <c r="D342" s="6">
        <f t="shared" si="254"/>
        <v>7.291346870752502E-2</v>
      </c>
      <c r="E342" s="6">
        <f t="shared" si="255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7"/>
        <v>0.10881568669700581</v>
      </c>
      <c r="L342" s="6">
        <f t="shared" si="258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9"/>
        <v>0.44499708979310881</v>
      </c>
      <c r="S342" s="6" t="s">
        <v>552</v>
      </c>
      <c r="T342" s="6" t="s">
        <v>553</v>
      </c>
    </row>
    <row r="343" spans="1:20" x14ac:dyDescent="0.2">
      <c r="A343" s="34"/>
      <c r="B343" s="29" t="s">
        <v>7</v>
      </c>
      <c r="C343" s="8">
        <v>1830.11</v>
      </c>
      <c r="D343" s="6">
        <f t="shared" si="254"/>
        <v>0.2574764025615961</v>
      </c>
      <c r="E343" s="6">
        <f t="shared" si="255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7"/>
        <v>0.68339458773010175</v>
      </c>
      <c r="L343" s="6">
        <f t="shared" si="258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9"/>
        <v>0.26760644994758831</v>
      </c>
      <c r="S343" s="6">
        <f t="shared" si="260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4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7"/>
        <v>2.5119316754595999E-2</v>
      </c>
      <c r="L344" s="6">
        <f t="shared" si="258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9"/>
        <v>0.97983072307830099</v>
      </c>
      <c r="S344" s="6">
        <f t="shared" si="260"/>
        <v>2.2073564367492082</v>
      </c>
      <c r="T344" s="6" t="s">
        <v>568</v>
      </c>
    </row>
    <row r="345" spans="1:20" x14ac:dyDescent="0.2">
      <c r="A345" s="34"/>
      <c r="B345" s="29" t="s">
        <v>9</v>
      </c>
      <c r="C345" s="8">
        <v>1840.05</v>
      </c>
      <c r="D345" s="6">
        <f t="shared" si="254"/>
        <v>7.9953007212085758E-2</v>
      </c>
      <c r="E345" s="6" t="s">
        <v>570</v>
      </c>
      <c r="F345" s="6">
        <f t="shared" si="256"/>
        <v>7.413050330986648</v>
      </c>
      <c r="G345" s="6"/>
      <c r="H345" s="34"/>
      <c r="I345" s="29" t="s">
        <v>9</v>
      </c>
      <c r="J345" s="8">
        <v>1880.91</v>
      </c>
      <c r="K345" s="6">
        <f t="shared" si="257"/>
        <v>0.5006572127766562</v>
      </c>
      <c r="L345" s="6">
        <f t="shared" si="258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9"/>
        <v>0.16232752700255926</v>
      </c>
      <c r="S345" s="6">
        <f t="shared" si="260"/>
        <v>2.3732671108676939</v>
      </c>
      <c r="T345" s="6" t="s">
        <v>572</v>
      </c>
    </row>
    <row r="346" spans="1:20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x14ac:dyDescent="0.2">
      <c r="A347" s="34"/>
      <c r="B347" s="29" t="s">
        <v>11</v>
      </c>
      <c r="C347" s="8">
        <v>1851.22</v>
      </c>
      <c r="D347" s="6">
        <f t="shared" si="254"/>
        <v>0.56988260092463161</v>
      </c>
      <c r="E347" s="6">
        <f t="shared" si="255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1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9"/>
        <v>5.1634407942491301E-2</v>
      </c>
      <c r="S347" s="6">
        <f t="shared" si="260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4"/>
        <v>0.84106697205086345</v>
      </c>
      <c r="E348" s="6" t="s">
        <v>584</v>
      </c>
      <c r="F348" s="6">
        <f t="shared" si="256"/>
        <v>5.1345445534517475</v>
      </c>
      <c r="G348" s="6"/>
      <c r="H348" s="34"/>
      <c r="I348" s="29" t="s">
        <v>12</v>
      </c>
      <c r="J348" s="8">
        <v>1880.81</v>
      </c>
      <c r="K348" s="6">
        <f t="shared" si="257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9"/>
        <v>0.10474842494136993</v>
      </c>
      <c r="S348" s="6" t="s">
        <v>587</v>
      </c>
      <c r="T348" s="6" t="s">
        <v>588</v>
      </c>
    </row>
    <row r="349" spans="1:20" x14ac:dyDescent="0.2">
      <c r="A349" s="34"/>
      <c r="B349" s="29" t="s">
        <v>13</v>
      </c>
      <c r="C349" s="8">
        <v>1870.18</v>
      </c>
      <c r="D349" s="6">
        <f t="shared" si="254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7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9"/>
        <v>0.12607701416962325</v>
      </c>
      <c r="S349" s="6">
        <f t="shared" si="260"/>
        <v>4.3104869371932253</v>
      </c>
      <c r="T349" s="6">
        <f t="shared" si="253"/>
        <v>4.6248293224099513</v>
      </c>
    </row>
    <row r="350" spans="1:20" ht="12" x14ac:dyDescent="0.2">
      <c r="A350" s="42"/>
      <c r="B350" s="29" t="s">
        <v>14</v>
      </c>
      <c r="C350" s="8">
        <v>1875.59</v>
      </c>
      <c r="D350" s="6">
        <f t="shared" si="254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7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9"/>
        <v>0.21768055505992923</v>
      </c>
      <c r="S350" s="6">
        <f t="shared" si="260"/>
        <v>4.5375505841438235</v>
      </c>
      <c r="T350" s="6">
        <f t="shared" si="253"/>
        <v>4.5375505841438235</v>
      </c>
    </row>
    <row r="351" spans="1:20" x14ac:dyDescent="0.2">
      <c r="A351" s="33">
        <v>2024</v>
      </c>
      <c r="B351" s="30" t="s">
        <v>3</v>
      </c>
      <c r="C351" s="9">
        <v>1886.43</v>
      </c>
      <c r="D351" s="10">
        <f t="shared" ref="D351:D362" si="262">((C351/C350)-1)*100</f>
        <v>0.57795147127037705</v>
      </c>
      <c r="E351" s="10">
        <f t="shared" ref="E351:E361" si="263">((C351/C$350)-1)*100</f>
        <v>0.57795147127037705</v>
      </c>
      <c r="F351" s="10">
        <f t="shared" ref="F351:F360" si="264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5">((J351/J350)-1)*100</f>
        <v>-3.5022366556825002E-2</v>
      </c>
      <c r="L351" s="10">
        <f t="shared" ref="L351:L359" si="266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7">((Q351/Q350)-1)*100</f>
        <v>0.12157529020377922</v>
      </c>
      <c r="S351" s="10">
        <f>((Q351/Q$350)-1)*100</f>
        <v>0.12157529020377922</v>
      </c>
      <c r="T351" s="10">
        <f t="shared" ref="T351:T355" si="268">((Q351/Q339)-1)*100</f>
        <v>4.6651989875140965</v>
      </c>
    </row>
    <row r="352" spans="1:20" x14ac:dyDescent="0.2">
      <c r="A352" s="34"/>
      <c r="B352" s="29" t="s">
        <v>4</v>
      </c>
      <c r="C352" s="8">
        <v>1888.95</v>
      </c>
      <c r="D352" s="6">
        <f t="shared" si="262"/>
        <v>0.13358566180563525</v>
      </c>
      <c r="E352" s="6">
        <f t="shared" si="263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5"/>
        <v>9.6079836505036376E-2</v>
      </c>
      <c r="L352" s="6">
        <f t="shared" si="266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7"/>
        <v>9.3992124984110248E-2</v>
      </c>
      <c r="S352" s="6" t="s">
        <v>201</v>
      </c>
      <c r="T352" s="6" t="s">
        <v>388</v>
      </c>
    </row>
    <row r="353" spans="1:20" x14ac:dyDescent="0.2">
      <c r="A353" s="34"/>
      <c r="B353" s="29" t="s">
        <v>5</v>
      </c>
      <c r="C353" s="8">
        <v>1891.18</v>
      </c>
      <c r="D353" s="6">
        <f t="shared" si="262"/>
        <v>0.11805500410280168</v>
      </c>
      <c r="E353" s="6">
        <f t="shared" si="263"/>
        <v>0.83120511412408948</v>
      </c>
      <c r="F353" s="6">
        <f t="shared" si="264"/>
        <v>3.67856672952942</v>
      </c>
      <c r="G353" s="6"/>
      <c r="H353" s="34"/>
      <c r="I353" s="29" t="s">
        <v>5</v>
      </c>
      <c r="J353" s="8">
        <v>1888.01</v>
      </c>
      <c r="K353" s="6">
        <f t="shared" si="265"/>
        <v>0.12462479980483998</v>
      </c>
      <c r="L353" s="6" t="s">
        <v>605</v>
      </c>
      <c r="M353" s="6">
        <f t="shared" ref="M353:M357" si="269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7"/>
        <v>-1.4720064971318614E-2</v>
      </c>
      <c r="S353" s="6">
        <f>((Q353/Q$350)-1)*100</f>
        <v>0.20092987293094389</v>
      </c>
      <c r="T353" s="6">
        <f t="shared" si="268"/>
        <v>4.2282660458225152</v>
      </c>
    </row>
    <row r="354" spans="1:20" x14ac:dyDescent="0.2">
      <c r="A354" s="34"/>
      <c r="B354" s="29" t="s">
        <v>6</v>
      </c>
      <c r="C354" s="8">
        <v>1894.67</v>
      </c>
      <c r="D354" s="6">
        <f t="shared" si="262"/>
        <v>0.1845408686640182</v>
      </c>
      <c r="E354" s="6" t="s">
        <v>609</v>
      </c>
      <c r="F354" s="6">
        <f t="shared" si="264"/>
        <v>3.7942160939186342</v>
      </c>
      <c r="G354" s="6"/>
      <c r="H354" s="34"/>
      <c r="I354" s="29" t="s">
        <v>6</v>
      </c>
      <c r="J354" s="8">
        <v>1901.04</v>
      </c>
      <c r="K354" s="6">
        <f t="shared" si="265"/>
        <v>0.69014464965757583</v>
      </c>
      <c r="L354" s="6" t="s">
        <v>610</v>
      </c>
      <c r="M354" s="6">
        <f t="shared" si="269"/>
        <v>2.2960981935782554</v>
      </c>
      <c r="N354" s="6"/>
      <c r="O354" s="34"/>
      <c r="P354" s="29" t="s">
        <v>6</v>
      </c>
      <c r="Q354" s="8">
        <v>1970.32</v>
      </c>
      <c r="R354" s="6">
        <f t="shared" si="267"/>
        <v>2.5890821957452737E-2</v>
      </c>
      <c r="S354" s="6">
        <f>((Q354/Q$350)-1)*100</f>
        <v>0.22687271728403235</v>
      </c>
      <c r="T354" s="6" t="s">
        <v>611</v>
      </c>
    </row>
    <row r="355" spans="1:20" x14ac:dyDescent="0.2">
      <c r="A355" s="34"/>
      <c r="B355" s="29" t="s">
        <v>7</v>
      </c>
      <c r="C355" s="8">
        <v>1901.3</v>
      </c>
      <c r="D355" s="6">
        <f t="shared" si="262"/>
        <v>0.34992901138455323</v>
      </c>
      <c r="E355" s="6">
        <f t="shared" si="263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5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7"/>
        <v>2.0808802631044898E-2</v>
      </c>
      <c r="S355" s="6">
        <f t="shared" ref="S355" si="270">((Q355/Q$350)-1)*100</f>
        <v>0.24772872941105639</v>
      </c>
      <c r="T355" s="6">
        <f t="shared" si="268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2"/>
        <v>0.42760216693842334</v>
      </c>
      <c r="E356" s="6">
        <f t="shared" si="263"/>
        <v>1.8042322682462641</v>
      </c>
      <c r="F356" s="6">
        <f t="shared" si="264"/>
        <v>3.8535173884193252</v>
      </c>
      <c r="G356" s="6"/>
      <c r="H356" s="34"/>
      <c r="I356" s="29" t="s">
        <v>8</v>
      </c>
      <c r="J356" s="8">
        <v>1917.97</v>
      </c>
      <c r="K356" s="6">
        <f t="shared" si="265"/>
        <v>0.84176323371680795</v>
      </c>
      <c r="L356" s="6" t="s">
        <v>593</v>
      </c>
      <c r="M356" s="6">
        <f t="shared" si="269"/>
        <v>2.4808446519978267</v>
      </c>
      <c r="N356" s="6"/>
      <c r="O356" s="34"/>
      <c r="P356" s="29" t="s">
        <v>8</v>
      </c>
      <c r="Q356" s="8">
        <v>1980.88</v>
      </c>
      <c r="R356" s="6">
        <f t="shared" si="267"/>
        <v>0.51503757490880542</v>
      </c>
      <c r="S356" s="6" t="s">
        <v>620</v>
      </c>
      <c r="T356" s="6" t="s">
        <v>621</v>
      </c>
    </row>
    <row r="357" spans="1:20" x14ac:dyDescent="0.2">
      <c r="A357" s="34"/>
      <c r="B357" s="29" t="s">
        <v>9</v>
      </c>
      <c r="C357" s="8">
        <v>1914.11</v>
      </c>
      <c r="D357" s="6">
        <f t="shared" si="262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5"/>
        <v>0.47028889920071038</v>
      </c>
      <c r="L357" s="6">
        <f t="shared" si="266"/>
        <v>2.254166865657381</v>
      </c>
      <c r="M357" s="6">
        <f t="shared" si="269"/>
        <v>2.4498779845925522</v>
      </c>
      <c r="N357" s="6"/>
      <c r="O357" s="34"/>
      <c r="P357" s="29" t="s">
        <v>9</v>
      </c>
      <c r="Q357" s="8">
        <v>1982.27</v>
      </c>
      <c r="R357" s="6">
        <f t="shared" si="267"/>
        <v>7.0170833165050794E-2</v>
      </c>
      <c r="S357" s="6" t="s">
        <v>606</v>
      </c>
      <c r="T357" s="6" t="s">
        <v>623</v>
      </c>
    </row>
    <row r="358" spans="1:20" x14ac:dyDescent="0.2">
      <c r="A358" s="34"/>
      <c r="B358" s="29" t="s">
        <v>10</v>
      </c>
      <c r="C358" s="8">
        <v>1922.75</v>
      </c>
      <c r="D358" s="6">
        <f t="shared" si="262"/>
        <v>0.45138471665682189</v>
      </c>
      <c r="E358" s="6" t="s">
        <v>149</v>
      </c>
      <c r="F358" s="6">
        <f t="shared" si="264"/>
        <v>4.4558408892124257</v>
      </c>
      <c r="G358" s="6"/>
      <c r="H358" s="34"/>
      <c r="I358" s="29" t="s">
        <v>10</v>
      </c>
      <c r="J358" s="8">
        <v>1937.69</v>
      </c>
      <c r="K358" s="6">
        <f t="shared" si="265"/>
        <v>0.55527013632661326</v>
      </c>
      <c r="L358" s="6">
        <f t="shared" si="266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7"/>
        <v>2.0264646087566396</v>
      </c>
      <c r="S358" s="6" t="s">
        <v>233</v>
      </c>
      <c r="T358" s="6" t="s">
        <v>627</v>
      </c>
    </row>
    <row r="359" spans="1:20" x14ac:dyDescent="0.2">
      <c r="A359" s="34"/>
      <c r="B359" s="29" t="s">
        <v>11</v>
      </c>
      <c r="C359" s="8">
        <v>1927.93</v>
      </c>
      <c r="D359" s="6">
        <f t="shared" si="262"/>
        <v>0.26940579898582229</v>
      </c>
      <c r="E359" s="6">
        <f t="shared" si="263"/>
        <v>2.7905885614659898</v>
      </c>
      <c r="F359" s="6">
        <f t="shared" si="264"/>
        <v>4.1437538488132253</v>
      </c>
      <c r="G359" s="6"/>
      <c r="H359" s="34"/>
      <c r="I359" s="29" t="s">
        <v>11</v>
      </c>
      <c r="J359" s="8">
        <v>1944.3</v>
      </c>
      <c r="K359" s="6">
        <f t="shared" si="265"/>
        <v>0.3411278377862148</v>
      </c>
      <c r="L359" s="6">
        <f t="shared" si="266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7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2"/>
        <v>1.6224655459482484</v>
      </c>
      <c r="E360" s="6">
        <f t="shared" si="263"/>
        <v>4.458330445353198</v>
      </c>
      <c r="F360" s="6">
        <f t="shared" si="264"/>
        <v>4.9507443258213435</v>
      </c>
      <c r="G360" s="6"/>
      <c r="H360" s="34"/>
      <c r="I360" s="29" t="s">
        <v>12</v>
      </c>
      <c r="J360" s="8">
        <v>1953.32</v>
      </c>
      <c r="K360" s="6">
        <f t="shared" si="265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7"/>
        <v>0.3995416876561908</v>
      </c>
      <c r="S360" s="6" t="s">
        <v>155</v>
      </c>
      <c r="T360" s="6" t="s">
        <v>634</v>
      </c>
    </row>
    <row r="361" spans="1:20" x14ac:dyDescent="0.2">
      <c r="A361" s="34"/>
      <c r="B361" s="29" t="s">
        <v>13</v>
      </c>
      <c r="C361" s="8">
        <v>1961.89</v>
      </c>
      <c r="D361" s="6">
        <f t="shared" si="262"/>
        <v>0.13678982855334088</v>
      </c>
      <c r="E361" s="6">
        <f t="shared" si="263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5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7"/>
        <v>0.24988809145509716</v>
      </c>
      <c r="S361" s="6" t="s">
        <v>365</v>
      </c>
      <c r="T361" s="6" t="s">
        <v>389</v>
      </c>
    </row>
    <row r="362" spans="1:20" ht="12" x14ac:dyDescent="0.2">
      <c r="A362" s="42"/>
      <c r="B362" s="29" t="s">
        <v>14</v>
      </c>
      <c r="C362" s="8">
        <v>1967.14</v>
      </c>
      <c r="D362" s="6">
        <f t="shared" si="262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5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7"/>
        <v>0.22080579394403443</v>
      </c>
      <c r="S362" s="6" t="s">
        <v>389</v>
      </c>
      <c r="T362" s="6" t="s">
        <v>389</v>
      </c>
    </row>
    <row r="363" spans="1:20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1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2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1"/>
        <v>0.28860321109047682</v>
      </c>
      <c r="L364" s="6">
        <f t="shared" ref="L364:L374" si="273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2"/>
        <v>0.25373899041161163</v>
      </c>
      <c r="S364" s="6">
        <f t="shared" ref="S364:S374" si="274">((Q364/Q$362)-1)*100</f>
        <v>0.59045576722531745</v>
      </c>
      <c r="T364" s="6" t="s">
        <v>179</v>
      </c>
    </row>
    <row r="365" spans="1:20" x14ac:dyDescent="0.2">
      <c r="A365" s="34"/>
      <c r="B365" s="29" t="s">
        <v>5</v>
      </c>
      <c r="C365" s="8">
        <v>1990.91</v>
      </c>
      <c r="D365" s="6">
        <f>((C365/C364)-1)*100</f>
        <v>0.45917620760820288</v>
      </c>
      <c r="E365" s="6" t="s">
        <v>647</v>
      </c>
      <c r="F365" s="6" t="s">
        <v>44</v>
      </c>
      <c r="G365" s="6"/>
      <c r="H365" s="34"/>
      <c r="I365" s="29" t="s">
        <v>5</v>
      </c>
      <c r="J365" s="8">
        <v>1987.19</v>
      </c>
      <c r="K365" s="6">
        <f t="shared" si="271"/>
        <v>0.32614238184911493</v>
      </c>
      <c r="L365" s="6">
        <f t="shared" si="273"/>
        <v>1.2390020734944329</v>
      </c>
      <c r="M365" s="6">
        <f t="shared" ref="M365:M374" si="275">((J365/J353)-1)*100</f>
        <v>5.2531501422132365</v>
      </c>
      <c r="N365" s="6"/>
      <c r="O365" s="34"/>
      <c r="P365" s="29" t="s">
        <v>5</v>
      </c>
      <c r="Q365" s="8">
        <v>2063.63</v>
      </c>
      <c r="R365" s="6">
        <f t="shared" si="272"/>
        <v>0.44194592489839035</v>
      </c>
      <c r="S365" s="6" t="s">
        <v>648</v>
      </c>
      <c r="T365" s="6" t="s">
        <v>649</v>
      </c>
    </row>
    <row r="366" spans="1:20" hidden="1" x14ac:dyDescent="0.2">
      <c r="A366" s="34"/>
      <c r="B366" s="29" t="s">
        <v>6</v>
      </c>
      <c r="C366" s="8"/>
      <c r="D366" s="6">
        <f t="shared" ref="D366:D374" si="276">((C366/C365)-1)*100</f>
        <v>-100</v>
      </c>
      <c r="E366" s="6">
        <f t="shared" ref="E366:E374" si="277">((C366/C$362)-1)*100</f>
        <v>-100</v>
      </c>
      <c r="F366" s="6">
        <f t="shared" ref="F366:F374" si="278">((C366/C354)-1)*100</f>
        <v>-100</v>
      </c>
      <c r="G366" s="6"/>
      <c r="H366" s="34"/>
      <c r="I366" s="29" t="s">
        <v>6</v>
      </c>
      <c r="J366" s="8"/>
      <c r="K366" s="6">
        <f t="shared" si="271"/>
        <v>-100</v>
      </c>
      <c r="L366" s="6">
        <f t="shared" si="273"/>
        <v>-100</v>
      </c>
      <c r="M366" s="6">
        <f t="shared" si="275"/>
        <v>-100</v>
      </c>
      <c r="N366" s="6"/>
      <c r="O366" s="34"/>
      <c r="P366" s="29" t="s">
        <v>6</v>
      </c>
      <c r="Q366" s="8"/>
      <c r="R366" s="6">
        <f t="shared" si="272"/>
        <v>-100</v>
      </c>
      <c r="S366" s="6">
        <f t="shared" si="274"/>
        <v>-100</v>
      </c>
      <c r="T366" s="6">
        <f t="shared" ref="T366:T374" si="279">((Q366/Q354)-1)*100</f>
        <v>-100</v>
      </c>
    </row>
    <row r="367" spans="1:20" hidden="1" x14ac:dyDescent="0.2">
      <c r="A367" s="34"/>
      <c r="B367" s="29" t="s">
        <v>7</v>
      </c>
      <c r="C367" s="8"/>
      <c r="D367" s="6" t="e">
        <f t="shared" si="276"/>
        <v>#DIV/0!</v>
      </c>
      <c r="E367" s="6">
        <f t="shared" si="277"/>
        <v>-100</v>
      </c>
      <c r="F367" s="6">
        <f t="shared" si="278"/>
        <v>-100</v>
      </c>
      <c r="G367" s="6"/>
      <c r="H367" s="34"/>
      <c r="I367" s="29" t="s">
        <v>7</v>
      </c>
      <c r="J367" s="8"/>
      <c r="K367" s="6" t="e">
        <f t="shared" si="271"/>
        <v>#DIV/0!</v>
      </c>
      <c r="L367" s="6">
        <f t="shared" si="273"/>
        <v>-100</v>
      </c>
      <c r="M367" s="6">
        <f t="shared" si="275"/>
        <v>-100</v>
      </c>
      <c r="N367" s="6"/>
      <c r="O367" s="34"/>
      <c r="P367" s="29" t="s">
        <v>7</v>
      </c>
      <c r="Q367" s="8"/>
      <c r="R367" s="6" t="e">
        <f t="shared" si="272"/>
        <v>#DIV/0!</v>
      </c>
      <c r="S367" s="6">
        <f t="shared" si="274"/>
        <v>-100</v>
      </c>
      <c r="T367" s="6">
        <f t="shared" si="279"/>
        <v>-100</v>
      </c>
    </row>
    <row r="368" spans="1:20" ht="12.75" hidden="1" customHeight="1" x14ac:dyDescent="0.2">
      <c r="A368" s="34"/>
      <c r="B368" s="29" t="s">
        <v>8</v>
      </c>
      <c r="C368" s="8"/>
      <c r="D368" s="6" t="e">
        <f t="shared" si="276"/>
        <v>#DIV/0!</v>
      </c>
      <c r="E368" s="6">
        <f t="shared" si="277"/>
        <v>-100</v>
      </c>
      <c r="F368" s="6">
        <f t="shared" si="278"/>
        <v>-100</v>
      </c>
      <c r="G368" s="6"/>
      <c r="H368" s="34"/>
      <c r="I368" s="29" t="s">
        <v>8</v>
      </c>
      <c r="J368" s="8"/>
      <c r="K368" s="6" t="e">
        <f t="shared" si="271"/>
        <v>#DIV/0!</v>
      </c>
      <c r="L368" s="6">
        <f t="shared" si="273"/>
        <v>-100</v>
      </c>
      <c r="M368" s="6">
        <f t="shared" si="275"/>
        <v>-100</v>
      </c>
      <c r="N368" s="6"/>
      <c r="O368" s="34"/>
      <c r="P368" s="29" t="s">
        <v>8</v>
      </c>
      <c r="Q368" s="8"/>
      <c r="R368" s="6" t="e">
        <f t="shared" si="272"/>
        <v>#DIV/0!</v>
      </c>
      <c r="S368" s="6">
        <f t="shared" si="274"/>
        <v>-100</v>
      </c>
      <c r="T368" s="6">
        <f t="shared" si="279"/>
        <v>-100</v>
      </c>
    </row>
    <row r="369" spans="1:20" hidden="1" x14ac:dyDescent="0.2">
      <c r="A369" s="34"/>
      <c r="B369" s="29" t="s">
        <v>9</v>
      </c>
      <c r="C369" s="8"/>
      <c r="D369" s="6" t="e">
        <f t="shared" si="276"/>
        <v>#DIV/0!</v>
      </c>
      <c r="E369" s="6">
        <f t="shared" si="277"/>
        <v>-100</v>
      </c>
      <c r="F369" s="6">
        <f t="shared" si="278"/>
        <v>-100</v>
      </c>
      <c r="G369" s="6"/>
      <c r="H369" s="34"/>
      <c r="I369" s="29" t="s">
        <v>9</v>
      </c>
      <c r="J369" s="8"/>
      <c r="K369" s="6" t="e">
        <f t="shared" si="271"/>
        <v>#DIV/0!</v>
      </c>
      <c r="L369" s="6">
        <f t="shared" si="273"/>
        <v>-100</v>
      </c>
      <c r="M369" s="6">
        <f t="shared" si="275"/>
        <v>-100</v>
      </c>
      <c r="N369" s="6"/>
      <c r="O369" s="34"/>
      <c r="P369" s="29" t="s">
        <v>9</v>
      </c>
      <c r="Q369" s="8"/>
      <c r="R369" s="6" t="e">
        <f t="shared" si="272"/>
        <v>#DIV/0!</v>
      </c>
      <c r="S369" s="6">
        <f t="shared" si="274"/>
        <v>-100</v>
      </c>
      <c r="T369" s="6">
        <f t="shared" si="279"/>
        <v>-100</v>
      </c>
    </row>
    <row r="370" spans="1:20" hidden="1" x14ac:dyDescent="0.2">
      <c r="A370" s="34"/>
      <c r="B370" s="29" t="s">
        <v>10</v>
      </c>
      <c r="C370" s="8"/>
      <c r="D370" s="6" t="e">
        <f t="shared" si="276"/>
        <v>#DIV/0!</v>
      </c>
      <c r="E370" s="6">
        <f t="shared" si="277"/>
        <v>-100</v>
      </c>
      <c r="F370" s="6">
        <f t="shared" si="278"/>
        <v>-100</v>
      </c>
      <c r="G370" s="6"/>
      <c r="H370" s="34"/>
      <c r="I370" s="29" t="s">
        <v>10</v>
      </c>
      <c r="J370" s="8"/>
      <c r="K370" s="6" t="e">
        <f t="shared" si="271"/>
        <v>#DIV/0!</v>
      </c>
      <c r="L370" s="6">
        <f t="shared" si="273"/>
        <v>-100</v>
      </c>
      <c r="M370" s="6">
        <f t="shared" si="275"/>
        <v>-100</v>
      </c>
      <c r="N370" s="6"/>
      <c r="O370" s="34"/>
      <c r="P370" s="29" t="s">
        <v>10</v>
      </c>
      <c r="Q370" s="8"/>
      <c r="R370" s="6" t="e">
        <f t="shared" si="272"/>
        <v>#DIV/0!</v>
      </c>
      <c r="S370" s="6">
        <f t="shared" si="274"/>
        <v>-100</v>
      </c>
      <c r="T370" s="6">
        <f t="shared" si="279"/>
        <v>-100</v>
      </c>
    </row>
    <row r="371" spans="1:20" hidden="1" x14ac:dyDescent="0.2">
      <c r="A371" s="34"/>
      <c r="B371" s="29" t="s">
        <v>11</v>
      </c>
      <c r="C371" s="8"/>
      <c r="D371" s="6" t="e">
        <f t="shared" si="276"/>
        <v>#DIV/0!</v>
      </c>
      <c r="E371" s="6">
        <f t="shared" si="277"/>
        <v>-100</v>
      </c>
      <c r="F371" s="6">
        <f t="shared" si="278"/>
        <v>-100</v>
      </c>
      <c r="G371" s="6"/>
      <c r="H371" s="34"/>
      <c r="I371" s="29" t="s">
        <v>11</v>
      </c>
      <c r="J371" s="8"/>
      <c r="K371" s="6" t="e">
        <f t="shared" si="271"/>
        <v>#DIV/0!</v>
      </c>
      <c r="L371" s="6">
        <f t="shared" si="273"/>
        <v>-100</v>
      </c>
      <c r="M371" s="6">
        <f t="shared" si="275"/>
        <v>-100</v>
      </c>
      <c r="N371" s="6"/>
      <c r="O371" s="34"/>
      <c r="P371" s="29" t="s">
        <v>11</v>
      </c>
      <c r="Q371" s="8"/>
      <c r="R371" s="6" t="e">
        <f t="shared" si="272"/>
        <v>#DIV/0!</v>
      </c>
      <c r="S371" s="6">
        <f t="shared" si="274"/>
        <v>-100</v>
      </c>
      <c r="T371" s="6">
        <f t="shared" si="279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6"/>
        <v>#DIV/0!</v>
      </c>
      <c r="E372" s="6">
        <f t="shared" si="277"/>
        <v>-100</v>
      </c>
      <c r="F372" s="6">
        <f t="shared" si="278"/>
        <v>-100</v>
      </c>
      <c r="G372" s="6"/>
      <c r="H372" s="34"/>
      <c r="I372" s="29" t="s">
        <v>12</v>
      </c>
      <c r="J372" s="8"/>
      <c r="K372" s="6" t="e">
        <f t="shared" si="271"/>
        <v>#DIV/0!</v>
      </c>
      <c r="L372" s="6">
        <f t="shared" si="273"/>
        <v>-100</v>
      </c>
      <c r="M372" s="6">
        <f t="shared" si="275"/>
        <v>-100</v>
      </c>
      <c r="N372" s="6"/>
      <c r="O372" s="34"/>
      <c r="P372" s="29" t="s">
        <v>12</v>
      </c>
      <c r="Q372" s="8"/>
      <c r="R372" s="6" t="e">
        <f t="shared" si="272"/>
        <v>#DIV/0!</v>
      </c>
      <c r="S372" s="6">
        <f t="shared" si="274"/>
        <v>-100</v>
      </c>
      <c r="T372" s="6">
        <f t="shared" si="279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6"/>
        <v>#DIV/0!</v>
      </c>
      <c r="E373" s="6">
        <f t="shared" si="277"/>
        <v>-100</v>
      </c>
      <c r="F373" s="6">
        <f t="shared" si="278"/>
        <v>-100</v>
      </c>
      <c r="G373" s="6"/>
      <c r="H373" s="34"/>
      <c r="I373" s="29" t="s">
        <v>13</v>
      </c>
      <c r="J373" s="8"/>
      <c r="K373" s="6" t="e">
        <f t="shared" si="271"/>
        <v>#DIV/0!</v>
      </c>
      <c r="L373" s="6">
        <f t="shared" si="273"/>
        <v>-100</v>
      </c>
      <c r="M373" s="6">
        <f t="shared" si="275"/>
        <v>-100</v>
      </c>
      <c r="N373" s="6"/>
      <c r="O373" s="34"/>
      <c r="P373" s="29" t="s">
        <v>13</v>
      </c>
      <c r="Q373" s="8"/>
      <c r="R373" s="6" t="e">
        <f t="shared" si="272"/>
        <v>#DIV/0!</v>
      </c>
      <c r="S373" s="6">
        <f t="shared" si="274"/>
        <v>-100</v>
      </c>
      <c r="T373" s="6">
        <f t="shared" si="279"/>
        <v>-100</v>
      </c>
    </row>
    <row r="374" spans="1:20" ht="12" hidden="1" x14ac:dyDescent="0.2">
      <c r="A374" s="42"/>
      <c r="B374" s="29" t="s">
        <v>14</v>
      </c>
      <c r="C374" s="8"/>
      <c r="D374" s="6" t="e">
        <f t="shared" si="276"/>
        <v>#DIV/0!</v>
      </c>
      <c r="E374" s="6">
        <f t="shared" si="277"/>
        <v>-100</v>
      </c>
      <c r="F374" s="6">
        <f t="shared" si="278"/>
        <v>-100</v>
      </c>
      <c r="G374" s="6"/>
      <c r="H374" s="42"/>
      <c r="I374" s="29" t="s">
        <v>14</v>
      </c>
      <c r="J374" s="8"/>
      <c r="K374" s="6" t="e">
        <f t="shared" si="271"/>
        <v>#DIV/0!</v>
      </c>
      <c r="L374" s="6">
        <f t="shared" si="273"/>
        <v>-100</v>
      </c>
      <c r="M374" s="6">
        <f t="shared" si="275"/>
        <v>-100</v>
      </c>
      <c r="N374" s="6"/>
      <c r="O374" s="42"/>
      <c r="P374" s="29" t="s">
        <v>14</v>
      </c>
      <c r="Q374" s="8"/>
      <c r="R374" s="6" t="e">
        <f t="shared" si="272"/>
        <v>#DIV/0!</v>
      </c>
      <c r="S374" s="6">
        <f t="shared" si="274"/>
        <v>-100</v>
      </c>
      <c r="T374" s="6">
        <f t="shared" si="279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5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  <mergeCell ref="Q192:Q194"/>
    <mergeCell ref="R192:T192"/>
    <mergeCell ref="R193:R194"/>
    <mergeCell ref="S193:T193"/>
    <mergeCell ref="O191:T191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2025-04-11T17:19:27Z</dcterms:modified>
</cp:coreProperties>
</file>