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0" windowWidth="11355" windowHeight="5205" activeTab="3"/>
  </bookViews>
  <sheets>
    <sheet name="2016" sheetId="4" r:id="rId1"/>
    <sheet name="2017" sheetId="5" r:id="rId2"/>
    <sheet name="2018" sheetId="6" r:id="rId3"/>
    <sheet name="2019" sheetId="7" r:id="rId4"/>
  </sheets>
  <definedNames>
    <definedName name="_xlnm.Print_Area" localSheetId="0">'2016'!$B$1:$J$66</definedName>
    <definedName name="_xlnm.Print_Area" localSheetId="1">'2017'!$B$1:$J$66</definedName>
    <definedName name="_xlnm.Print_Area" localSheetId="2">'2018'!$B$1:$J$66</definedName>
    <definedName name="_xlnm.Print_Area" localSheetId="3">'2019'!$B$1:$J$66</definedName>
  </definedNames>
  <calcPr calcId="145621" calcOnSave="0" concurrentCalc="0"/>
</workbook>
</file>

<file path=xl/calcChain.xml><?xml version="1.0" encoding="utf-8"?>
<calcChain xmlns="http://schemas.openxmlformats.org/spreadsheetml/2006/main">
  <c r="G39" i="6" l="1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H20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12" i="4"/>
  <c r="J9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9" i="5"/>
  <c r="I19" i="5"/>
  <c r="I18" i="5"/>
  <c r="I17" i="5"/>
  <c r="I16" i="5"/>
  <c r="I15" i="5"/>
  <c r="I14" i="5"/>
  <c r="I13" i="5"/>
  <c r="I12" i="5"/>
  <c r="I11" i="5"/>
  <c r="I10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7" i="5"/>
  <c r="F46" i="5"/>
  <c r="F45" i="5"/>
  <c r="F44" i="5"/>
  <c r="F43" i="5"/>
  <c r="F42" i="5"/>
  <c r="F41" i="5"/>
  <c r="F40" i="5"/>
  <c r="F39" i="5"/>
  <c r="F38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C64" i="5"/>
  <c r="C59" i="5"/>
  <c r="C58" i="5"/>
  <c r="C57" i="5"/>
  <c r="C56" i="5"/>
  <c r="C53" i="5"/>
  <c r="C52" i="5"/>
  <c r="C51" i="5"/>
  <c r="C48" i="5"/>
  <c r="C45" i="5"/>
  <c r="C43" i="5"/>
  <c r="C42" i="5"/>
  <c r="C39" i="5"/>
  <c r="C38" i="5"/>
  <c r="C37" i="5"/>
  <c r="C36" i="5"/>
  <c r="C35" i="5"/>
  <c r="C34" i="5"/>
  <c r="C31" i="5"/>
  <c r="C29" i="5"/>
  <c r="C28" i="5"/>
  <c r="C27" i="5"/>
  <c r="C26" i="5"/>
  <c r="C25" i="5"/>
  <c r="C23" i="5"/>
  <c r="C21" i="5"/>
  <c r="C19" i="5"/>
  <c r="C18" i="5"/>
  <c r="C17" i="5"/>
  <c r="C16" i="5"/>
  <c r="C15" i="5"/>
  <c r="C14" i="5"/>
  <c r="C12" i="5"/>
  <c r="C11" i="5"/>
  <c r="C64" i="4"/>
  <c r="C61" i="4"/>
  <c r="C60" i="4"/>
  <c r="C59" i="4"/>
  <c r="C58" i="4"/>
  <c r="C57" i="4"/>
  <c r="C56" i="4"/>
  <c r="C53" i="4"/>
  <c r="C52" i="4"/>
  <c r="C51" i="4"/>
  <c r="C50" i="4"/>
  <c r="C49" i="4"/>
  <c r="C48" i="4"/>
  <c r="C47" i="4"/>
  <c r="C46" i="4"/>
  <c r="C45" i="4"/>
  <c r="C44" i="4"/>
  <c r="C42" i="4"/>
  <c r="C41" i="4"/>
  <c r="C40" i="4"/>
  <c r="C38" i="4"/>
  <c r="C37" i="4"/>
  <c r="C36" i="4"/>
  <c r="C35" i="4"/>
  <c r="C34" i="4"/>
  <c r="C33" i="4"/>
  <c r="C32" i="4"/>
  <c r="C31" i="4"/>
  <c r="C30" i="4"/>
  <c r="C29" i="4"/>
  <c r="C26" i="4"/>
  <c r="C24" i="4"/>
  <c r="C23" i="4"/>
  <c r="C22" i="4"/>
  <c r="C21" i="4"/>
  <c r="C19" i="4"/>
  <c r="C18" i="4"/>
  <c r="C17" i="4"/>
  <c r="C16" i="4"/>
  <c r="C15" i="4"/>
  <c r="C14" i="4"/>
  <c r="C13" i="4"/>
  <c r="C11" i="4"/>
  <c r="C10" i="4"/>
  <c r="C10" i="5"/>
  <c r="C9" i="5"/>
  <c r="C55" i="4"/>
  <c r="C55" i="7"/>
  <c r="J63" i="7"/>
  <c r="H63" i="7"/>
  <c r="G63" i="7"/>
  <c r="E63" i="7"/>
  <c r="D63" i="7"/>
  <c r="I61" i="7"/>
  <c r="F61" i="7"/>
  <c r="I60" i="7"/>
  <c r="C60" i="7"/>
  <c r="F60" i="7"/>
  <c r="I59" i="7"/>
  <c r="F59" i="7"/>
  <c r="C59" i="7"/>
  <c r="I58" i="7"/>
  <c r="C58" i="7"/>
  <c r="F58" i="7"/>
  <c r="I57" i="7"/>
  <c r="F57" i="7"/>
  <c r="I56" i="7"/>
  <c r="F56" i="7"/>
  <c r="J55" i="7"/>
  <c r="H55" i="7"/>
  <c r="G55" i="7"/>
  <c r="I55" i="7"/>
  <c r="E55" i="7"/>
  <c r="D55" i="7"/>
  <c r="I54" i="7"/>
  <c r="F54" i="7"/>
  <c r="I53" i="7"/>
  <c r="F53" i="7"/>
  <c r="I52" i="7"/>
  <c r="F52" i="7"/>
  <c r="I51" i="7"/>
  <c r="F51" i="7"/>
  <c r="I50" i="7"/>
  <c r="F50" i="7"/>
  <c r="I49" i="7"/>
  <c r="F49" i="7"/>
  <c r="J48" i="7"/>
  <c r="H48" i="7"/>
  <c r="G48" i="7"/>
  <c r="I48" i="7"/>
  <c r="E48" i="7"/>
  <c r="D48" i="7"/>
  <c r="F48" i="7"/>
  <c r="I47" i="7"/>
  <c r="F47" i="7"/>
  <c r="C47" i="7"/>
  <c r="I46" i="7"/>
  <c r="F46" i="7"/>
  <c r="I45" i="7"/>
  <c r="F45" i="7"/>
  <c r="C45" i="7"/>
  <c r="I44" i="7"/>
  <c r="C44" i="7"/>
  <c r="F44" i="7"/>
  <c r="I43" i="7"/>
  <c r="F43" i="7"/>
  <c r="C43" i="7"/>
  <c r="I42" i="7"/>
  <c r="F42" i="7"/>
  <c r="I41" i="7"/>
  <c r="F41" i="7"/>
  <c r="C41" i="7"/>
  <c r="I40" i="7"/>
  <c r="F40" i="7"/>
  <c r="C40" i="7"/>
  <c r="J39" i="7"/>
  <c r="H39" i="7"/>
  <c r="G39" i="7"/>
  <c r="I39" i="7"/>
  <c r="E39" i="7"/>
  <c r="D39" i="7"/>
  <c r="I38" i="7"/>
  <c r="F38" i="7"/>
  <c r="C38" i="7"/>
  <c r="I37" i="7"/>
  <c r="F37" i="7"/>
  <c r="I36" i="7"/>
  <c r="F36" i="7"/>
  <c r="C36" i="7"/>
  <c r="I35" i="7"/>
  <c r="F35" i="7"/>
  <c r="I34" i="7"/>
  <c r="F34" i="7"/>
  <c r="I33" i="7"/>
  <c r="F33" i="7"/>
  <c r="I32" i="7"/>
  <c r="F32" i="7"/>
  <c r="I31" i="7"/>
  <c r="C31" i="7"/>
  <c r="F31" i="7"/>
  <c r="I30" i="7"/>
  <c r="F30" i="7"/>
  <c r="I29" i="7"/>
  <c r="F29" i="7"/>
  <c r="I28" i="7"/>
  <c r="F28" i="7"/>
  <c r="C28" i="7"/>
  <c r="I27" i="7"/>
  <c r="F27" i="7"/>
  <c r="C27" i="7"/>
  <c r="I26" i="7"/>
  <c r="F26" i="7"/>
  <c r="C26" i="7"/>
  <c r="I25" i="7"/>
  <c r="F25" i="7"/>
  <c r="I24" i="7"/>
  <c r="F24" i="7"/>
  <c r="C24" i="7"/>
  <c r="I23" i="7"/>
  <c r="F23" i="7"/>
  <c r="I22" i="7"/>
  <c r="F22" i="7"/>
  <c r="I21" i="7"/>
  <c r="F21" i="7"/>
  <c r="J20" i="7"/>
  <c r="H20" i="7"/>
  <c r="G20" i="7"/>
  <c r="E20" i="7"/>
  <c r="D20" i="7"/>
  <c r="I19" i="7"/>
  <c r="F19" i="7"/>
  <c r="I18" i="7"/>
  <c r="F18" i="7"/>
  <c r="I17" i="7"/>
  <c r="F17" i="7"/>
  <c r="I16" i="7"/>
  <c r="F16" i="7"/>
  <c r="I15" i="7"/>
  <c r="F15" i="7"/>
  <c r="I14" i="7"/>
  <c r="F14" i="7"/>
  <c r="I13" i="7"/>
  <c r="F13" i="7"/>
  <c r="I12" i="7"/>
  <c r="F12" i="7"/>
  <c r="I11" i="7"/>
  <c r="F11" i="7"/>
  <c r="I10" i="7"/>
  <c r="F10" i="7"/>
  <c r="J9" i="7"/>
  <c r="H9" i="7"/>
  <c r="G9" i="7"/>
  <c r="E9" i="7"/>
  <c r="D9" i="7"/>
  <c r="J63" i="6"/>
  <c r="H63" i="6"/>
  <c r="G63" i="6"/>
  <c r="E63" i="6"/>
  <c r="D63" i="6"/>
  <c r="C60" i="6"/>
  <c r="C56" i="6"/>
  <c r="J55" i="6"/>
  <c r="H55" i="6"/>
  <c r="G55" i="6"/>
  <c r="E55" i="6"/>
  <c r="D55" i="6"/>
  <c r="C54" i="6"/>
  <c r="C52" i="6"/>
  <c r="C51" i="6"/>
  <c r="C50" i="6"/>
  <c r="J48" i="6"/>
  <c r="H48" i="6"/>
  <c r="G48" i="6"/>
  <c r="E48" i="6"/>
  <c r="D48" i="6"/>
  <c r="C46" i="6"/>
  <c r="C45" i="6"/>
  <c r="C43" i="6"/>
  <c r="C42" i="6"/>
  <c r="C41" i="6"/>
  <c r="J39" i="6"/>
  <c r="H39" i="6"/>
  <c r="E39" i="6"/>
  <c r="D39" i="6"/>
  <c r="C36" i="6"/>
  <c r="C34" i="6"/>
  <c r="C32" i="6"/>
  <c r="C30" i="6"/>
  <c r="C29" i="6"/>
  <c r="C28" i="6"/>
  <c r="C25" i="6"/>
  <c r="C21" i="6"/>
  <c r="J20" i="6"/>
  <c r="G20" i="6"/>
  <c r="E20" i="6"/>
  <c r="D20" i="6"/>
  <c r="J9" i="6"/>
  <c r="H9" i="6"/>
  <c r="G9" i="6"/>
  <c r="E9" i="6"/>
  <c r="D9" i="6"/>
  <c r="C11" i="6"/>
  <c r="C58" i="6"/>
  <c r="C54" i="7"/>
  <c r="C52" i="7"/>
  <c r="C50" i="7"/>
  <c r="C47" i="6"/>
  <c r="C38" i="6"/>
  <c r="C34" i="7"/>
  <c r="C32" i="7"/>
  <c r="C30" i="7"/>
  <c r="C26" i="6"/>
  <c r="C24" i="6"/>
  <c r="C22" i="7"/>
  <c r="C22" i="6"/>
  <c r="C14" i="7"/>
  <c r="C16" i="6"/>
  <c r="C17" i="6"/>
  <c r="C19" i="6"/>
  <c r="C19" i="7"/>
  <c r="C18" i="7"/>
  <c r="C61" i="7"/>
  <c r="C61" i="6"/>
  <c r="C59" i="6"/>
  <c r="C57" i="7"/>
  <c r="C57" i="6"/>
  <c r="C53" i="7"/>
  <c r="C53" i="6"/>
  <c r="C51" i="7"/>
  <c r="C49" i="7"/>
  <c r="C46" i="7"/>
  <c r="F39" i="7"/>
  <c r="E62" i="7"/>
  <c r="E64" i="7"/>
  <c r="C37" i="6"/>
  <c r="C35" i="7"/>
  <c r="J62" i="6"/>
  <c r="J64" i="6"/>
  <c r="C33" i="6"/>
  <c r="J62" i="7"/>
  <c r="J64" i="7"/>
  <c r="C25" i="7"/>
  <c r="C23" i="7"/>
  <c r="G62" i="6"/>
  <c r="G64" i="6"/>
  <c r="H62" i="7"/>
  <c r="H64" i="7"/>
  <c r="I20" i="7"/>
  <c r="G62" i="7"/>
  <c r="G64" i="7"/>
  <c r="H62" i="6"/>
  <c r="H64" i="6"/>
  <c r="E62" i="6"/>
  <c r="E64" i="6"/>
  <c r="I63" i="7"/>
  <c r="C11" i="7"/>
  <c r="F63" i="7"/>
  <c r="C15" i="7"/>
  <c r="C12" i="6"/>
  <c r="C13" i="6"/>
  <c r="C15" i="6"/>
  <c r="C18" i="6"/>
  <c r="C17" i="7"/>
  <c r="C14" i="6"/>
  <c r="F9" i="7"/>
  <c r="C10" i="7"/>
  <c r="C56" i="7"/>
  <c r="F55" i="7"/>
  <c r="C49" i="6"/>
  <c r="C44" i="6"/>
  <c r="C42" i="7"/>
  <c r="C40" i="6"/>
  <c r="C37" i="7"/>
  <c r="C35" i="6"/>
  <c r="C33" i="7"/>
  <c r="C31" i="6"/>
  <c r="C29" i="7"/>
  <c r="C27" i="6"/>
  <c r="C23" i="6"/>
  <c r="F20" i="7"/>
  <c r="D62" i="7"/>
  <c r="D64" i="7"/>
  <c r="C21" i="7"/>
  <c r="D62" i="6"/>
  <c r="D64" i="6"/>
  <c r="C12" i="7"/>
  <c r="C10" i="6"/>
  <c r="C13" i="7"/>
  <c r="I9" i="7"/>
  <c r="C16" i="7"/>
  <c r="J63" i="5"/>
  <c r="H63" i="5"/>
  <c r="G63" i="5"/>
  <c r="E63" i="5"/>
  <c r="D63" i="5"/>
  <c r="J55" i="5"/>
  <c r="H55" i="5"/>
  <c r="G55" i="5"/>
  <c r="E55" i="5"/>
  <c r="D55" i="5"/>
  <c r="J48" i="5"/>
  <c r="H48" i="5"/>
  <c r="G48" i="5"/>
  <c r="E48" i="5"/>
  <c r="D48" i="5"/>
  <c r="J39" i="5"/>
  <c r="H39" i="5"/>
  <c r="G39" i="5"/>
  <c r="E39" i="5"/>
  <c r="D39" i="5"/>
  <c r="F37" i="5"/>
  <c r="F23" i="5"/>
  <c r="J20" i="5"/>
  <c r="H20" i="5"/>
  <c r="G20" i="5"/>
  <c r="E20" i="5"/>
  <c r="D20" i="5"/>
  <c r="H9" i="5"/>
  <c r="G9" i="5"/>
  <c r="E9" i="5"/>
  <c r="D9" i="5"/>
  <c r="C30" i="5"/>
  <c r="C63" i="6"/>
  <c r="C55" i="6"/>
  <c r="C48" i="7"/>
  <c r="C48" i="6"/>
  <c r="C39" i="7"/>
  <c r="C39" i="6"/>
  <c r="I62" i="7"/>
  <c r="I64" i="7"/>
  <c r="C20" i="6"/>
  <c r="C9" i="6"/>
  <c r="C9" i="7"/>
  <c r="F62" i="7"/>
  <c r="F64" i="7"/>
  <c r="F64" i="6"/>
  <c r="C20" i="7"/>
  <c r="C63" i="7"/>
  <c r="D62" i="5"/>
  <c r="D64" i="5"/>
  <c r="F48" i="5"/>
  <c r="C47" i="5"/>
  <c r="J62" i="5"/>
  <c r="J64" i="5"/>
  <c r="G62" i="5"/>
  <c r="G64" i="5"/>
  <c r="H62" i="5"/>
  <c r="H64" i="5"/>
  <c r="E62" i="5"/>
  <c r="E64" i="5"/>
  <c r="F20" i="4"/>
  <c r="E48" i="4"/>
  <c r="I61" i="4"/>
  <c r="I60" i="4"/>
  <c r="I59" i="4"/>
  <c r="I58" i="4"/>
  <c r="I57" i="4"/>
  <c r="I56" i="4"/>
  <c r="I54" i="4"/>
  <c r="I53" i="4"/>
  <c r="I52" i="4"/>
  <c r="I51" i="4"/>
  <c r="I50" i="4"/>
  <c r="I49" i="4"/>
  <c r="I47" i="4"/>
  <c r="I46" i="4"/>
  <c r="I45" i="4"/>
  <c r="I44" i="4"/>
  <c r="I43" i="4"/>
  <c r="I42" i="4"/>
  <c r="I41" i="4"/>
  <c r="I40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19" i="4"/>
  <c r="I18" i="4"/>
  <c r="I17" i="4"/>
  <c r="I16" i="4"/>
  <c r="I15" i="4"/>
  <c r="I14" i="4"/>
  <c r="I13" i="4"/>
  <c r="I12" i="4"/>
  <c r="I11" i="4"/>
  <c r="I10" i="4"/>
  <c r="E9" i="4"/>
  <c r="F61" i="4"/>
  <c r="F60" i="4"/>
  <c r="F59" i="4"/>
  <c r="F58" i="4"/>
  <c r="F57" i="4"/>
  <c r="F56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19" i="4"/>
  <c r="F18" i="4"/>
  <c r="F17" i="4"/>
  <c r="F16" i="4"/>
  <c r="F15" i="4"/>
  <c r="F14" i="4"/>
  <c r="F13" i="4"/>
  <c r="F11" i="4"/>
  <c r="F10" i="4"/>
  <c r="J63" i="4"/>
  <c r="H63" i="4"/>
  <c r="G63" i="4"/>
  <c r="E63" i="4"/>
  <c r="J55" i="4"/>
  <c r="H55" i="4"/>
  <c r="G55" i="4"/>
  <c r="I55" i="4"/>
  <c r="E55" i="4"/>
  <c r="J48" i="4"/>
  <c r="H48" i="4"/>
  <c r="G48" i="4"/>
  <c r="J39" i="4"/>
  <c r="H39" i="4"/>
  <c r="G39" i="4"/>
  <c r="E39" i="4"/>
  <c r="F39" i="4"/>
  <c r="J20" i="4"/>
  <c r="H20" i="4"/>
  <c r="G20" i="4"/>
  <c r="E20" i="4"/>
  <c r="J9" i="4"/>
  <c r="H9" i="4"/>
  <c r="G9" i="4"/>
  <c r="D9" i="4"/>
  <c r="C62" i="7"/>
  <c r="C62" i="6"/>
  <c r="C64" i="6"/>
  <c r="C64" i="7"/>
  <c r="J62" i="4"/>
  <c r="I48" i="4"/>
  <c r="G62" i="4"/>
  <c r="G64" i="4"/>
  <c r="I39" i="4"/>
  <c r="I20" i="4"/>
  <c r="I63" i="4"/>
  <c r="H62" i="4"/>
  <c r="H64" i="4"/>
  <c r="I9" i="4"/>
  <c r="F63" i="4"/>
  <c r="E62" i="4"/>
  <c r="E64" i="4"/>
  <c r="F9" i="4"/>
  <c r="J64" i="4"/>
  <c r="I62" i="4"/>
  <c r="C39" i="4"/>
  <c r="D55" i="4"/>
  <c r="F55" i="4"/>
  <c r="F62" i="4"/>
  <c r="F64" i="4"/>
  <c r="D48" i="4"/>
  <c r="D39" i="4"/>
  <c r="D20" i="4"/>
  <c r="D63" i="4"/>
  <c r="D62" i="4"/>
  <c r="D64" i="4"/>
</calcChain>
</file>

<file path=xl/sharedStrings.xml><?xml version="1.0" encoding="utf-8"?>
<sst xmlns="http://schemas.openxmlformats.org/spreadsheetml/2006/main" count="292" uniqueCount="73">
  <si>
    <t>Região Norte</t>
  </si>
  <si>
    <t>Rondônia</t>
  </si>
  <si>
    <t>Acre</t>
  </si>
  <si>
    <t>Amazonas</t>
  </si>
  <si>
    <t>Roraima</t>
  </si>
  <si>
    <t>Pará</t>
  </si>
  <si>
    <t>Amapá</t>
  </si>
  <si>
    <t>Tocantins</t>
  </si>
  <si>
    <t xml:space="preserve">   RM Belém</t>
  </si>
  <si>
    <t>Região 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</si>
  <si>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</si>
  <si>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</si>
  <si>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</si>
  <si>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</si>
  <si>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</si>
  <si>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</si>
  <si>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</si>
  <si>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</si>
  <si>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</si>
  <si>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  RM Fortaleza</t>
  </si>
  <si>
    <t xml:space="preserve">   RM Recife</t>
  </si>
  <si>
    <t xml:space="preserve">   RM Salvador</t>
  </si>
  <si>
    <t>Região Sudeste</t>
  </si>
  <si>
    <t>Minas Gerais</t>
  </si>
  <si>
    <t>Espírito Santo</t>
  </si>
  <si>
    <t>Rio de Janeiro</t>
  </si>
  <si>
    <t>São Paulo</t>
  </si>
  <si>
    <t xml:space="preserve">   RM Belo Horizonte</t>
  </si>
  <si>
    <t xml:space="preserve">   RM Rio de Janeiro</t>
  </si>
  <si>
    <t xml:space="preserve">   RM São Paulo</t>
  </si>
  <si>
    <t>Paraná</t>
  </si>
  <si>
    <t>Santa Catarina</t>
  </si>
  <si>
    <t>Rio Grande do Sul</t>
  </si>
  <si>
    <t>Região Centro-Oeste</t>
  </si>
  <si>
    <t>Mato Grosso do Sul</t>
  </si>
  <si>
    <t>Mato Grosso</t>
  </si>
  <si>
    <t>Distrito Federal</t>
  </si>
  <si>
    <t>Total das RMs</t>
  </si>
  <si>
    <t>BRASIL, GRANDES REGIÕES, UF E REGIÕES METROPOLITANAS</t>
  </si>
  <si>
    <t>Região Sul</t>
  </si>
  <si>
    <t>Goiás</t>
  </si>
  <si>
    <t>BRASIL</t>
  </si>
  <si>
    <t xml:space="preserve">   RM Curitiba</t>
  </si>
  <si>
    <t xml:space="preserve">   RM Porto Alegre</t>
  </si>
  <si>
    <t>Demais áreas</t>
  </si>
  <si>
    <t>Especificação</t>
  </si>
  <si>
    <t>Déficit habitacional</t>
  </si>
  <si>
    <t>Componentes</t>
  </si>
  <si>
    <t>Total absoluto</t>
  </si>
  <si>
    <t>DÉFICIT HABITACIONAL TOTAL E COMPONENTES</t>
  </si>
  <si>
    <t>Habitação precária</t>
  </si>
  <si>
    <t>Coabitação</t>
  </si>
  <si>
    <t>Ônus excessivo com aluguel</t>
  </si>
  <si>
    <t xml:space="preserve">   RM Manaus</t>
  </si>
  <si>
    <t xml:space="preserve">   RM Macapá</t>
  </si>
  <si>
    <t xml:space="preserve">   RM Grande São Luís</t>
  </si>
  <si>
    <t xml:space="preserve">   RIDE Grande Teresina</t>
  </si>
  <si>
    <t xml:space="preserve">   RM Natal</t>
  </si>
  <si>
    <t xml:space="preserve">   RM João Pessoa</t>
  </si>
  <si>
    <t xml:space="preserve">   RM Maceió</t>
  </si>
  <si>
    <t xml:space="preserve">   RM Aracaju</t>
  </si>
  <si>
    <t xml:space="preserve">   RM Grande Vitória</t>
  </si>
  <si>
    <t xml:space="preserve">   RM Florianópolis</t>
  </si>
  <si>
    <t xml:space="preserve">   RM Vale do Rio Cuiabá</t>
  </si>
  <si>
    <t xml:space="preserve">   RM Goiânia</t>
  </si>
  <si>
    <t>Fonte: Dados básicos: Instituto Brasileiro de Geografia e Estatística (IBGE), 2016-2019.</t>
  </si>
  <si>
    <t>Elaboração: Fundação João Pinheiro (FJP).</t>
  </si>
  <si>
    <t>Domicílio Cômodo</t>
  </si>
  <si>
    <t>Domicílios Rústicos</t>
  </si>
  <si>
    <t>Domicílios Improvisados</t>
  </si>
  <si>
    <t>Total Hab. Precária</t>
  </si>
  <si>
    <t>Total Coabitação</t>
  </si>
  <si>
    <t>Unidades Famílias Conviventes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</si>
</sst>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color indexed="48"/>
      <name val="Arial"/>
      <family val="2"/>
    </font>
    <font>
      <b/>
      <sz val="10"/>
      <color indexed="9"/>
      <name val="Arial"/>
      <family val="2"/>
    </font>
    <font>
      <sz val="7"/>
      <color indexed="48"/>
      <name val="Arial"/>
      <family val="2"/>
    </font>
    <font>
      <b/>
      <sz val="7"/>
      <color indexed="4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color indexed="48"/>
      <name val="Arial"/>
      <family val="2"/>
    </font>
    <font>
      <b/>
      <sz val="8"/>
      <color indexed="9"/>
      <name val="Arial"/>
      <family val="2"/>
    </font>
    <font>
      <b/>
      <sz val="12"/>
      <color indexed="4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38" fontId="7" fillId="3" borderId="6" xfId="0" applyNumberFormat="1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8" fontId="7" fillId="0" borderId="0" xfId="0" applyNumberFormat="1" applyFont="1" applyBorder="1" applyAlignment="1">
      <alignment horizontal="center" vertical="center"/>
    </xf>
    <xf numFmtId="38" fontId="7" fillId="3" borderId="7" xfId="0" applyNumberFormat="1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9" fillId="4" borderId="10" xfId="0" applyNumberFormat="1" applyFont="1" applyFill="1" applyBorder="1" applyAlignment="1">
      <alignment horizontal="center" vertical="center"/>
    </xf>
    <xf numFmtId="38" fontId="7" fillId="0" borderId="10" xfId="0" applyNumberFormat="1" applyFont="1" applyBorder="1" applyAlignment="1">
      <alignment horizontal="center" vertical="center"/>
    </xf>
    <xf numFmtId="38" fontId="12" fillId="0" borderId="8" xfId="0" applyNumberFormat="1" applyFont="1" applyFill="1" applyBorder="1" applyAlignment="1">
      <alignment horizontal="center" vertical="center"/>
    </xf>
    <xf numFmtId="38" fontId="12" fillId="0" borderId="5" xfId="0" applyNumberFormat="1" applyFont="1" applyFill="1" applyBorder="1" applyAlignment="1">
      <alignment horizontal="center" vertical="center"/>
    </xf>
    <xf numFmtId="38" fontId="13" fillId="3" borderId="7" xfId="0" applyNumberFormat="1" applyFont="1" applyFill="1" applyBorder="1" applyAlignment="1">
      <alignment horizontal="center" vertical="center"/>
    </xf>
    <xf numFmtId="38" fontId="13" fillId="3" borderId="6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38" fontId="12" fillId="0" borderId="13" xfId="0" applyNumberFormat="1" applyFont="1" applyFill="1" applyBorder="1" applyAlignment="1">
      <alignment horizontal="center" vertical="center"/>
    </xf>
    <xf numFmtId="38" fontId="12" fillId="0" borderId="11" xfId="0" applyNumberFormat="1" applyFont="1" applyFill="1" applyBorder="1" applyAlignment="1">
      <alignment horizontal="center" vertical="center"/>
    </xf>
    <xf numFmtId="38" fontId="7" fillId="3" borderId="18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Border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38" fontId="7" fillId="3" borderId="24" xfId="0" applyNumberFormat="1" applyFont="1" applyFill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3" fontId="9" fillId="4" borderId="25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38" fontId="7" fillId="0" borderId="26" xfId="0" applyNumberFormat="1" applyFont="1" applyBorder="1" applyAlignment="1">
      <alignment horizontal="center" vertical="center"/>
    </xf>
    <xf numFmtId="38" fontId="13" fillId="3" borderId="24" xfId="0" applyNumberFormat="1" applyFont="1" applyFill="1" applyBorder="1" applyAlignment="1">
      <alignment horizontal="center" vertical="center"/>
    </xf>
    <xf numFmtId="38" fontId="12" fillId="0" borderId="28" xfId="0" applyNumberFormat="1" applyFont="1" applyFill="1" applyBorder="1" applyAlignment="1">
      <alignment horizontal="center" vertical="center"/>
    </xf>
    <xf numFmtId="38" fontId="12" fillId="0" borderId="30" xfId="0" applyNumberFormat="1" applyFont="1" applyFill="1" applyBorder="1" applyAlignment="1">
      <alignment horizontal="center" vertical="center"/>
    </xf>
    <xf numFmtId="49" fontId="15" fillId="5" borderId="31" xfId="0" applyNumberFormat="1" applyFont="1" applyFill="1" applyBorder="1" applyAlignment="1">
      <alignment horizontal="center" vertical="center" wrapText="1"/>
    </xf>
    <xf numFmtId="49" fontId="15" fillId="5" borderId="2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32" xfId="0" applyNumberFormat="1" applyFont="1" applyFill="1" applyBorder="1" applyAlignment="1">
      <alignment horizontal="center" vertical="center" wrapText="1"/>
    </xf>
    <xf numFmtId="38" fontId="17" fillId="6" borderId="17" xfId="0" applyNumberFormat="1" applyFont="1" applyFill="1" applyBorder="1" applyAlignment="1">
      <alignment horizontal="center" vertical="center"/>
    </xf>
    <xf numFmtId="38" fontId="17" fillId="6" borderId="22" xfId="0" applyNumberFormat="1" applyFont="1" applyFill="1" applyBorder="1" applyAlignment="1">
      <alignment horizontal="center" vertical="center"/>
    </xf>
    <xf numFmtId="3" fontId="17" fillId="0" borderId="25" xfId="0" applyNumberFormat="1" applyFont="1" applyBorder="1" applyAlignment="1">
      <alignment horizontal="center" vertical="center"/>
    </xf>
    <xf numFmtId="3" fontId="17" fillId="0" borderId="21" xfId="0" applyNumberFormat="1" applyFont="1" applyBorder="1" applyAlignment="1">
      <alignment horizontal="center" vertical="center"/>
    </xf>
    <xf numFmtId="38" fontId="17" fillId="0" borderId="25" xfId="0" applyNumberFormat="1" applyFont="1" applyBorder="1" applyAlignment="1">
      <alignment horizontal="center" vertical="center"/>
    </xf>
    <xf numFmtId="38" fontId="17" fillId="0" borderId="21" xfId="0" applyNumberFormat="1" applyFont="1" applyBorder="1" applyAlignment="1">
      <alignment horizontal="center" vertical="center"/>
    </xf>
    <xf numFmtId="38" fontId="8" fillId="0" borderId="27" xfId="0" applyNumberFormat="1" applyFont="1" applyFill="1" applyBorder="1" applyAlignment="1">
      <alignment horizontal="center" vertical="center"/>
    </xf>
    <xf numFmtId="38" fontId="8" fillId="0" borderId="23" xfId="0" applyNumberFormat="1" applyFont="1" applyFill="1" applyBorder="1" applyAlignment="1">
      <alignment horizontal="center" vertical="center"/>
    </xf>
    <xf numFmtId="38" fontId="8" fillId="0" borderId="29" xfId="0" applyNumberFormat="1" applyFont="1" applyFill="1" applyBorder="1" applyAlignment="1">
      <alignment horizontal="center" vertical="center"/>
    </xf>
    <xf numFmtId="38" fontId="8" fillId="0" borderId="19" xfId="0" applyNumberFormat="1" applyFont="1" applyFill="1" applyBorder="1" applyAlignment="1">
      <alignment horizontal="center" vertical="center"/>
    </xf>
    <xf numFmtId="38" fontId="17" fillId="6" borderId="6" xfId="0" applyNumberFormat="1" applyFont="1" applyFill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38" fontId="17" fillId="0" borderId="0" xfId="0" applyNumberFormat="1" applyFont="1" applyBorder="1" applyAlignment="1">
      <alignment horizontal="center" vertical="center"/>
    </xf>
    <xf numFmtId="38" fontId="8" fillId="0" borderId="5" xfId="0" applyNumberFormat="1" applyFont="1" applyFill="1" applyBorder="1" applyAlignment="1">
      <alignment horizontal="center" vertical="center"/>
    </xf>
    <xf numFmtId="38" fontId="8" fillId="0" borderId="11" xfId="0" applyNumberFormat="1" applyFont="1" applyFill="1" applyBorder="1" applyAlignment="1">
      <alignment horizontal="center" vertical="center"/>
    </xf>
    <xf numFmtId="38" fontId="17" fillId="7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33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9" fontId="5" fillId="2" borderId="33" xfId="0" applyNumberFormat="1" applyFont="1" applyFill="1" applyBorder="1" applyAlignment="1">
      <alignment horizontal="center" vertical="center"/>
    </xf>
    <xf numFmtId="49" fontId="5" fillId="2" borderId="34" xfId="0" applyNumberFormat="1" applyFont="1" applyFill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B1:J73"/>
  <sheetViews>
    <sheetView showGridLines="0" zoomScaleNormal="100" workbookViewId="0">
      <selection activeCell="C69" sqref="C69"/>
    </sheetView>
  </sheetViews>
  <sheetFormatPr defaultRowHeight="12.75" x14ac:dyDescent="0.2"/>
  <cols>
    <col min="1" max="1" width="3.85546875" style="1" customWidth="1"/>
    <col min="2" max="2" width="24" style="1" customWidth="1"/>
    <col min="3" max="10" width="13.7109375" style="3" customWidth="1"/>
    <col min="11" max="16384" width="9.140625" style="1"/>
  </cols>
  <sheetData>
    <row r="1" spans="2:10" ht="15.75" x14ac:dyDescent="0.2">
      <c r="B1" s="57" t="s">
        <v>49</v>
      </c>
      <c r="C1" s="57"/>
      <c r="D1" s="57"/>
      <c r="E1" s="57"/>
      <c r="F1" s="57"/>
      <c r="G1" s="57"/>
      <c r="H1" s="57"/>
      <c r="I1" s="57"/>
      <c r="J1" s="57"/>
    </row>
    <row r="2" spans="2:10" ht="15" customHeight="1" x14ac:dyDescent="0.2">
      <c r="B2" s="58" t="s">
        <v>38</v>
      </c>
      <c r="C2" s="58"/>
      <c r="D2" s="58"/>
      <c r="E2" s="58"/>
      <c r="F2" s="58"/>
      <c r="G2" s="58"/>
      <c r="H2" s="58"/>
      <c r="I2" s="58"/>
      <c r="J2" s="58"/>
    </row>
    <row r="3" spans="2:10" ht="14.25" customHeight="1" x14ac:dyDescent="0.2">
      <c r="B3" s="59">
        <v>2016</v>
      </c>
      <c r="C3" s="59"/>
      <c r="D3" s="59"/>
      <c r="E3" s="59"/>
      <c r="F3" s="59"/>
      <c r="G3" s="59"/>
      <c r="H3" s="59"/>
      <c r="I3" s="59"/>
      <c r="J3" s="59"/>
    </row>
    <row r="4" spans="2:10" ht="9.75" customHeight="1" thickBot="1" x14ac:dyDescent="0.25">
      <c r="C4" s="1"/>
      <c r="D4" s="1"/>
      <c r="E4" s="1"/>
      <c r="F4" s="1"/>
      <c r="G4" s="1"/>
      <c r="H4" s="1"/>
      <c r="I4" s="1"/>
      <c r="J4" s="1"/>
    </row>
    <row r="5" spans="2:10" ht="21.75" customHeight="1" thickTop="1" x14ac:dyDescent="0.2">
      <c r="B5" s="66" t="s">
        <v>45</v>
      </c>
      <c r="C5" s="60" t="s">
        <v>46</v>
      </c>
      <c r="D5" s="61"/>
      <c r="E5" s="61"/>
      <c r="F5" s="61"/>
      <c r="G5" s="61"/>
      <c r="H5" s="61"/>
      <c r="I5" s="61"/>
      <c r="J5" s="61"/>
    </row>
    <row r="6" spans="2:10" ht="17.25" customHeight="1" x14ac:dyDescent="0.2">
      <c r="B6" s="67"/>
      <c r="C6" s="63" t="s">
        <v>48</v>
      </c>
      <c r="D6" s="62" t="s">
        <v>47</v>
      </c>
      <c r="E6" s="62"/>
      <c r="F6" s="62"/>
      <c r="G6" s="62"/>
      <c r="H6" s="62"/>
      <c r="I6" s="62"/>
      <c r="J6" s="62"/>
    </row>
    <row r="7" spans="2:10" ht="36.75" customHeight="1" x14ac:dyDescent="0.2">
      <c r="B7" s="67"/>
      <c r="C7" s="64"/>
      <c r="D7" s="71" t="s">
        <v>50</v>
      </c>
      <c r="E7" s="72"/>
      <c r="F7" s="72"/>
      <c r="G7" s="73" t="s">
        <v>51</v>
      </c>
      <c r="H7" s="74"/>
      <c r="I7" s="75"/>
      <c r="J7" s="69" t="s">
        <v>52</v>
      </c>
    </row>
    <row r="8" spans="2:10" ht="36.75" customHeight="1" x14ac:dyDescent="0.2">
      <c r="B8" s="68"/>
      <c r="C8" s="65"/>
      <c r="D8" s="36" t="s">
        <v>68</v>
      </c>
      <c r="E8" s="37" t="s">
        <v>69</v>
      </c>
      <c r="F8" s="38" t="s">
        <v>70</v>
      </c>
      <c r="G8" s="36" t="s">
        <v>72</v>
      </c>
      <c r="H8" s="37" t="s">
        <v>67</v>
      </c>
      <c r="I8" s="39" t="s">
        <v>71</v>
      </c>
      <c r="J8" s="70"/>
    </row>
    <row r="9" spans="2:10" ht="17.25" customHeight="1" x14ac:dyDescent="0.2">
      <c r="B9" s="6" t="s">
        <v>0</v>
      </c>
      <c r="C9" s="13">
        <v>678575</v>
      </c>
      <c r="D9" s="50">
        <f>D10+D11+D12+D14+D15+D17+D19</f>
        <v>166247.28148588468</v>
      </c>
      <c r="E9" s="41">
        <f>E10+E11+E12+E14+E15+E17+E19</f>
        <v>104930</v>
      </c>
      <c r="F9" s="25">
        <f>F10+F11+F12+F14+F15+F17+F19</f>
        <v>271177.28148588468</v>
      </c>
      <c r="G9" s="40">
        <f t="shared" ref="G9:J9" si="0">G10+G11+G12+G14+G15+G17+G19</f>
        <v>236721.79776777152</v>
      </c>
      <c r="H9" s="41">
        <f t="shared" si="0"/>
        <v>20716.580433528023</v>
      </c>
      <c r="I9" s="28">
        <f t="shared" si="0"/>
        <v>257438.37820129952</v>
      </c>
      <c r="J9" s="10">
        <f t="shared" si="0"/>
        <v>149958.70033450794</v>
      </c>
    </row>
    <row r="10" spans="2:10" x14ac:dyDescent="0.2">
      <c r="B10" s="7" t="s">
        <v>1</v>
      </c>
      <c r="C10" s="14">
        <f>SUM(F10,I10,J10)</f>
        <v>76223.320325497843</v>
      </c>
      <c r="D10" s="51">
        <v>34315.7037741686</v>
      </c>
      <c r="E10" s="43">
        <v>14412</v>
      </c>
      <c r="F10" s="11">
        <f>SUM(D10:E10)</f>
        <v>48727.7037741686</v>
      </c>
      <c r="G10" s="42">
        <v>11271.4818981765</v>
      </c>
      <c r="H10" s="43">
        <v>530.07968945799405</v>
      </c>
      <c r="I10" s="29">
        <f>SUM(G10:H10)</f>
        <v>11801.561587634495</v>
      </c>
      <c r="J10" s="11">
        <v>15694.054963694751</v>
      </c>
    </row>
    <row r="11" spans="2:10" x14ac:dyDescent="0.2">
      <c r="B11" s="7" t="s">
        <v>2</v>
      </c>
      <c r="C11" s="14">
        <f>SUM(F11,I11,J11)</f>
        <v>23738.158473721938</v>
      </c>
      <c r="D11" s="51">
        <v>5047.3363655322701</v>
      </c>
      <c r="E11" s="43">
        <v>1925</v>
      </c>
      <c r="F11" s="11">
        <f t="shared" ref="F11:F61" si="1">SUM(D11:E11)</f>
        <v>6972.3363655322701</v>
      </c>
      <c r="G11" s="42">
        <v>9176.0083820451491</v>
      </c>
      <c r="H11" s="43">
        <v>2316.1599494143002</v>
      </c>
      <c r="I11" s="29">
        <f t="shared" ref="I11:I61" si="2">SUM(G11:H11)</f>
        <v>11492.168331459448</v>
      </c>
      <c r="J11" s="11">
        <v>5273.6537767302198</v>
      </c>
    </row>
    <row r="12" spans="2:10" x14ac:dyDescent="0.2">
      <c r="B12" s="7" t="s">
        <v>3</v>
      </c>
      <c r="C12" s="14">
        <v>162563</v>
      </c>
      <c r="D12" s="51">
        <v>20747.441508884702</v>
      </c>
      <c r="E12" s="43">
        <v>22216</v>
      </c>
      <c r="F12" s="11">
        <f>SUM(D12:E12)</f>
        <v>42963.441508884702</v>
      </c>
      <c r="G12" s="42">
        <v>65242.330649709998</v>
      </c>
      <c r="H12" s="43">
        <v>5572.07812842366</v>
      </c>
      <c r="I12" s="29">
        <f t="shared" si="2"/>
        <v>70814.408778133657</v>
      </c>
      <c r="J12" s="11">
        <v>48784.645054626082</v>
      </c>
    </row>
    <row r="13" spans="2:10" x14ac:dyDescent="0.2">
      <c r="B13" s="8" t="s">
        <v>53</v>
      </c>
      <c r="C13" s="15">
        <f t="shared" ref="C13:C19" si="3">SUM(F13,I13,J13)</f>
        <v>108265.95137691415</v>
      </c>
      <c r="D13" s="26">
        <v>11557.2644558468</v>
      </c>
      <c r="E13" s="27">
        <v>6531</v>
      </c>
      <c r="F13" s="26">
        <f t="shared" si="1"/>
        <v>18088.264455846802</v>
      </c>
      <c r="G13" s="30">
        <v>41216.180982997001</v>
      </c>
      <c r="H13" s="27">
        <v>4851.1072847794803</v>
      </c>
      <c r="I13" s="31">
        <f t="shared" si="2"/>
        <v>46067.288267776479</v>
      </c>
      <c r="J13" s="26">
        <v>44110.398653290868</v>
      </c>
    </row>
    <row r="14" spans="2:10" x14ac:dyDescent="0.2">
      <c r="B14" s="7" t="s">
        <v>4</v>
      </c>
      <c r="C14" s="14">
        <f t="shared" si="3"/>
        <v>19549.969258620862</v>
      </c>
      <c r="D14" s="51">
        <v>3866.7212215722798</v>
      </c>
      <c r="E14" s="43">
        <v>1691</v>
      </c>
      <c r="F14" s="11">
        <f t="shared" si="1"/>
        <v>5557.7212215722793</v>
      </c>
      <c r="G14" s="42">
        <v>7670.2357285566804</v>
      </c>
      <c r="H14" s="43">
        <v>1678.9867467833401</v>
      </c>
      <c r="I14" s="29">
        <f t="shared" si="2"/>
        <v>9349.2224753400205</v>
      </c>
      <c r="J14" s="11">
        <v>4643.0255617085613</v>
      </c>
    </row>
    <row r="15" spans="2:10" x14ac:dyDescent="0.2">
      <c r="B15" s="7" t="s">
        <v>5</v>
      </c>
      <c r="C15" s="14">
        <f t="shared" si="3"/>
        <v>322016.20737154863</v>
      </c>
      <c r="D15" s="51">
        <v>87685.632219227497</v>
      </c>
      <c r="E15" s="43">
        <v>54079</v>
      </c>
      <c r="F15" s="11">
        <f t="shared" si="1"/>
        <v>141764.6322192275</v>
      </c>
      <c r="G15" s="42">
        <v>120861.554810412</v>
      </c>
      <c r="H15" s="43">
        <v>6673.6682212453698</v>
      </c>
      <c r="I15" s="29">
        <f t="shared" si="2"/>
        <v>127535.22303165737</v>
      </c>
      <c r="J15" s="11">
        <v>52716.352120663752</v>
      </c>
    </row>
    <row r="16" spans="2:10" x14ac:dyDescent="0.2">
      <c r="B16" s="8" t="s">
        <v>8</v>
      </c>
      <c r="C16" s="15">
        <f t="shared" si="3"/>
        <v>62815.634098788993</v>
      </c>
      <c r="D16" s="26">
        <v>6627.9499702575004</v>
      </c>
      <c r="E16" s="27">
        <v>9156</v>
      </c>
      <c r="F16" s="26">
        <f t="shared" si="1"/>
        <v>15783.949970257501</v>
      </c>
      <c r="G16" s="30">
        <v>32699.785417015901</v>
      </c>
      <c r="H16" s="27">
        <v>0</v>
      </c>
      <c r="I16" s="31">
        <f t="shared" si="2"/>
        <v>32699.785417015901</v>
      </c>
      <c r="J16" s="26">
        <v>14331.898711515591</v>
      </c>
    </row>
    <row r="17" spans="2:10" x14ac:dyDescent="0.2">
      <c r="B17" s="7" t="s">
        <v>6</v>
      </c>
      <c r="C17" s="14">
        <f t="shared" si="3"/>
        <v>29828.31560758355</v>
      </c>
      <c r="D17" s="51">
        <v>2474.1616024386499</v>
      </c>
      <c r="E17" s="43">
        <v>4184</v>
      </c>
      <c r="F17" s="11">
        <f t="shared" si="1"/>
        <v>6658.1616024386494</v>
      </c>
      <c r="G17" s="42">
        <v>15503.9976831738</v>
      </c>
      <c r="H17" s="43">
        <v>1498.52655914415</v>
      </c>
      <c r="I17" s="29">
        <f t="shared" si="2"/>
        <v>17002.524242317952</v>
      </c>
      <c r="J17" s="11">
        <v>6167.6297628269476</v>
      </c>
    </row>
    <row r="18" spans="2:10" x14ac:dyDescent="0.2">
      <c r="B18" s="8" t="s">
        <v>54</v>
      </c>
      <c r="C18" s="15">
        <f t="shared" si="3"/>
        <v>22323.824325358208</v>
      </c>
      <c r="D18" s="26">
        <v>1845.72785591202</v>
      </c>
      <c r="E18" s="27">
        <v>2016</v>
      </c>
      <c r="F18" s="26">
        <f t="shared" si="1"/>
        <v>3861.72785591202</v>
      </c>
      <c r="G18" s="30">
        <v>11860.7690861586</v>
      </c>
      <c r="H18" s="27">
        <v>1498.52655914415</v>
      </c>
      <c r="I18" s="31">
        <f t="shared" si="2"/>
        <v>13359.295645302749</v>
      </c>
      <c r="J18" s="26">
        <v>5102.80082414344</v>
      </c>
    </row>
    <row r="19" spans="2:10" x14ac:dyDescent="0.2">
      <c r="B19" s="7" t="s">
        <v>7</v>
      </c>
      <c r="C19" s="14">
        <f t="shared" si="3"/>
        <v>44655.893643074894</v>
      </c>
      <c r="D19" s="52">
        <v>12110.284794060701</v>
      </c>
      <c r="E19" s="45">
        <v>6423</v>
      </c>
      <c r="F19" s="12">
        <f t="shared" si="1"/>
        <v>18533.284794060703</v>
      </c>
      <c r="G19" s="44">
        <v>6996.1886156973696</v>
      </c>
      <c r="H19" s="45">
        <v>2447.0811390592098</v>
      </c>
      <c r="I19" s="32">
        <f t="shared" si="2"/>
        <v>9443.2697547565804</v>
      </c>
      <c r="J19" s="12">
        <v>16679.339094257612</v>
      </c>
    </row>
    <row r="20" spans="2:10" ht="17.25" customHeight="1" x14ac:dyDescent="0.2">
      <c r="B20" s="6" t="s">
        <v>9</v>
      </c>
      <c r="C20" s="13">
        <v>1709034</v>
      </c>
      <c r="D20" s="50">
        <f>D21+D23+D25+D27+D29+D31+D33+D35+D37</f>
        <v>354976.26936659298</v>
      </c>
      <c r="E20" s="41">
        <f t="shared" ref="E20:J20" si="4">E21+E23+E25+E27+E29+E31+E33+E35+E37</f>
        <v>227918</v>
      </c>
      <c r="F20" s="10">
        <f>SUM(D20:E20)</f>
        <v>582894.26936659298</v>
      </c>
      <c r="G20" s="40">
        <f t="shared" si="4"/>
        <v>434047.81945266225</v>
      </c>
      <c r="H20" s="41">
        <f t="shared" si="4"/>
        <v>29788.771606225117</v>
      </c>
      <c r="I20" s="28">
        <f t="shared" si="2"/>
        <v>463836.59105888737</v>
      </c>
      <c r="J20" s="10">
        <f t="shared" si="4"/>
        <v>662303.22269116598</v>
      </c>
    </row>
    <row r="21" spans="2:10" x14ac:dyDescent="0.2">
      <c r="B21" s="7" t="s">
        <v>10</v>
      </c>
      <c r="C21" s="16">
        <f>SUM(F21,I21,J21)</f>
        <v>367872.86384359433</v>
      </c>
      <c r="D21" s="52">
        <v>197498.77721858901</v>
      </c>
      <c r="E21" s="45">
        <v>49209</v>
      </c>
      <c r="F21" s="12">
        <f t="shared" si="1"/>
        <v>246707.77721858901</v>
      </c>
      <c r="G21" s="44">
        <v>66614.946571557099</v>
      </c>
      <c r="H21" s="45">
        <v>13036.486604947</v>
      </c>
      <c r="I21" s="32">
        <f t="shared" si="2"/>
        <v>79651.433176504099</v>
      </c>
      <c r="J21" s="12">
        <v>41513.653448501238</v>
      </c>
    </row>
    <row r="22" spans="2:10" x14ac:dyDescent="0.2">
      <c r="B22" s="8" t="s">
        <v>55</v>
      </c>
      <c r="C22" s="15">
        <f>SUM(F22,I22,J22)</f>
        <v>51372.645728272997</v>
      </c>
      <c r="D22" s="26">
        <v>3704.8601929546298</v>
      </c>
      <c r="E22" s="27">
        <v>4114</v>
      </c>
      <c r="F22" s="26">
        <f t="shared" si="1"/>
        <v>7818.8601929546294</v>
      </c>
      <c r="G22" s="30">
        <v>13323.917596981601</v>
      </c>
      <c r="H22" s="27">
        <v>11687.8483058165</v>
      </c>
      <c r="I22" s="31">
        <f t="shared" si="2"/>
        <v>25011.765902798099</v>
      </c>
      <c r="J22" s="26">
        <v>18542.019632520271</v>
      </c>
    </row>
    <row r="23" spans="2:10" x14ac:dyDescent="0.2">
      <c r="B23" s="7" t="s">
        <v>11</v>
      </c>
      <c r="C23" s="16">
        <f>SUM(F23,I23,J23)</f>
        <v>111814.79029362707</v>
      </c>
      <c r="D23" s="52">
        <v>43033.221230707102</v>
      </c>
      <c r="E23" s="45">
        <v>29222</v>
      </c>
      <c r="F23" s="12">
        <f t="shared" si="1"/>
        <v>72255.221230707102</v>
      </c>
      <c r="G23" s="44">
        <v>26108.351179695601</v>
      </c>
      <c r="H23" s="45">
        <v>0</v>
      </c>
      <c r="I23" s="32">
        <f t="shared" si="2"/>
        <v>26108.351179695601</v>
      </c>
      <c r="J23" s="12">
        <v>13451.21788322437</v>
      </c>
    </row>
    <row r="24" spans="2:10" x14ac:dyDescent="0.2">
      <c r="B24" s="8" t="s">
        <v>56</v>
      </c>
      <c r="C24" s="15">
        <f>SUM(F24,I24,J24)</f>
        <v>41901.46454790514</v>
      </c>
      <c r="D24" s="26">
        <v>19250.9180839498</v>
      </c>
      <c r="E24" s="27">
        <v>5547</v>
      </c>
      <c r="F24" s="26">
        <f t="shared" si="1"/>
        <v>24797.9180839498</v>
      </c>
      <c r="G24" s="30">
        <v>10431.7004992043</v>
      </c>
      <c r="H24" s="27">
        <v>0</v>
      </c>
      <c r="I24" s="31">
        <f t="shared" si="2"/>
        <v>10431.7004992043</v>
      </c>
      <c r="J24" s="26">
        <v>6671.8459647510417</v>
      </c>
    </row>
    <row r="25" spans="2:10" x14ac:dyDescent="0.2">
      <c r="B25" s="7" t="s">
        <v>12</v>
      </c>
      <c r="C25" s="16">
        <v>238411</v>
      </c>
      <c r="D25" s="52">
        <v>25771.641482656501</v>
      </c>
      <c r="E25" s="45">
        <v>5522</v>
      </c>
      <c r="F25" s="12">
        <f t="shared" si="1"/>
        <v>31293.641482656501</v>
      </c>
      <c r="G25" s="44">
        <v>69732.795823883207</v>
      </c>
      <c r="H25" s="45">
        <v>1599.21118797029</v>
      </c>
      <c r="I25" s="32">
        <f t="shared" si="2"/>
        <v>71332.007011853493</v>
      </c>
      <c r="J25" s="12">
        <v>135786.14587663321</v>
      </c>
    </row>
    <row r="26" spans="2:10" x14ac:dyDescent="0.2">
      <c r="B26" s="8" t="s">
        <v>19</v>
      </c>
      <c r="C26" s="15">
        <f>SUM(F26,I26,J26)</f>
        <v>120527.06826167289</v>
      </c>
      <c r="D26" s="26">
        <v>5339.0968695206502</v>
      </c>
      <c r="E26" s="27">
        <v>343</v>
      </c>
      <c r="F26" s="26">
        <f t="shared" si="1"/>
        <v>5682.0968695206502</v>
      </c>
      <c r="G26" s="30">
        <v>36910.294380903098</v>
      </c>
      <c r="H26" s="27">
        <v>1599.21118797029</v>
      </c>
      <c r="I26" s="31">
        <f t="shared" si="2"/>
        <v>38509.505568873392</v>
      </c>
      <c r="J26" s="26">
        <v>76335.46582327885</v>
      </c>
    </row>
    <row r="27" spans="2:10" x14ac:dyDescent="0.2">
      <c r="B27" s="7" t="s">
        <v>13</v>
      </c>
      <c r="C27" s="16">
        <v>86287</v>
      </c>
      <c r="D27" s="52">
        <v>7860.7583509507103</v>
      </c>
      <c r="E27" s="45">
        <v>13105</v>
      </c>
      <c r="F27" s="12">
        <f t="shared" si="1"/>
        <v>20965.758350950709</v>
      </c>
      <c r="G27" s="44">
        <v>26326.304901879299</v>
      </c>
      <c r="H27" s="45">
        <v>2339.2009239204899</v>
      </c>
      <c r="I27" s="32">
        <f t="shared" si="2"/>
        <v>28665.505825799788</v>
      </c>
      <c r="J27" s="12">
        <v>36656.239610070697</v>
      </c>
    </row>
    <row r="28" spans="2:10" x14ac:dyDescent="0.2">
      <c r="B28" s="8" t="s">
        <v>57</v>
      </c>
      <c r="C28" s="15">
        <v>36720</v>
      </c>
      <c r="D28" s="26">
        <v>813.92875573222898</v>
      </c>
      <c r="E28" s="27">
        <v>1022</v>
      </c>
      <c r="F28" s="26">
        <f t="shared" si="1"/>
        <v>1835.9287557322291</v>
      </c>
      <c r="G28" s="30">
        <v>13766.897702452001</v>
      </c>
      <c r="H28" s="27">
        <v>2339.2009239204899</v>
      </c>
      <c r="I28" s="31">
        <f t="shared" si="2"/>
        <v>16106.098626372492</v>
      </c>
      <c r="J28" s="26">
        <v>18778.484683833889</v>
      </c>
    </row>
    <row r="29" spans="2:10" x14ac:dyDescent="0.2">
      <c r="B29" s="7" t="s">
        <v>14</v>
      </c>
      <c r="C29" s="16">
        <f t="shared" ref="C29:C38" si="5">SUM(F29,I29,J29)</f>
        <v>101150.95676049884</v>
      </c>
      <c r="D29" s="52">
        <v>5846.0142967338697</v>
      </c>
      <c r="E29" s="45">
        <v>20090</v>
      </c>
      <c r="F29" s="12">
        <f t="shared" si="1"/>
        <v>25936.014296733869</v>
      </c>
      <c r="G29" s="44">
        <v>28045.417961243002</v>
      </c>
      <c r="H29" s="45">
        <v>1792.23071948651</v>
      </c>
      <c r="I29" s="32">
        <f t="shared" si="2"/>
        <v>29837.648680729511</v>
      </c>
      <c r="J29" s="12">
        <v>45377.293783035471</v>
      </c>
    </row>
    <row r="30" spans="2:10" x14ac:dyDescent="0.2">
      <c r="B30" s="8" t="s">
        <v>58</v>
      </c>
      <c r="C30" s="15">
        <f t="shared" si="5"/>
        <v>31587.17257176694</v>
      </c>
      <c r="D30" s="26">
        <v>714.57843052552903</v>
      </c>
      <c r="E30" s="27">
        <v>3760</v>
      </c>
      <c r="F30" s="26">
        <f t="shared" si="1"/>
        <v>4474.5784305255293</v>
      </c>
      <c r="G30" s="30">
        <v>11733.880501368099</v>
      </c>
      <c r="H30" s="27">
        <v>299.40427613439198</v>
      </c>
      <c r="I30" s="31">
        <f t="shared" si="2"/>
        <v>12033.284777502491</v>
      </c>
      <c r="J30" s="26">
        <v>15079.309363738919</v>
      </c>
    </row>
    <row r="31" spans="2:10" x14ac:dyDescent="0.2">
      <c r="B31" s="7" t="s">
        <v>15</v>
      </c>
      <c r="C31" s="16">
        <f t="shared" si="5"/>
        <v>242377.01393154263</v>
      </c>
      <c r="D31" s="52">
        <v>13985.232835154</v>
      </c>
      <c r="E31" s="45">
        <v>9234</v>
      </c>
      <c r="F31" s="12">
        <f t="shared" si="1"/>
        <v>23219.232835153998</v>
      </c>
      <c r="G31" s="44">
        <v>66961.916829731796</v>
      </c>
      <c r="H31" s="45">
        <v>1369.16679662715</v>
      </c>
      <c r="I31" s="32">
        <f t="shared" si="2"/>
        <v>68331.083626358944</v>
      </c>
      <c r="J31" s="12">
        <v>150826.6974700297</v>
      </c>
    </row>
    <row r="32" spans="2:10" x14ac:dyDescent="0.2">
      <c r="B32" s="8" t="s">
        <v>20</v>
      </c>
      <c r="C32" s="15">
        <f t="shared" si="5"/>
        <v>112250.00591239442</v>
      </c>
      <c r="D32" s="26">
        <v>2498.4921186679899</v>
      </c>
      <c r="E32" s="27">
        <v>519</v>
      </c>
      <c r="F32" s="26">
        <f t="shared" si="1"/>
        <v>3017.4921186679899</v>
      </c>
      <c r="G32" s="30">
        <v>32712.714175869602</v>
      </c>
      <c r="H32" s="27">
        <v>1369.16679662715</v>
      </c>
      <c r="I32" s="31">
        <f t="shared" si="2"/>
        <v>34081.88097249675</v>
      </c>
      <c r="J32" s="26">
        <v>75150.632821229679</v>
      </c>
    </row>
    <row r="33" spans="2:10" x14ac:dyDescent="0.2">
      <c r="B33" s="7" t="s">
        <v>16</v>
      </c>
      <c r="C33" s="16">
        <f t="shared" si="5"/>
        <v>105763.40033940891</v>
      </c>
      <c r="D33" s="52">
        <v>10234.6311868174</v>
      </c>
      <c r="E33" s="45">
        <v>14774</v>
      </c>
      <c r="F33" s="12">
        <f t="shared" si="1"/>
        <v>25008.631186817402</v>
      </c>
      <c r="G33" s="44">
        <v>29473.652168861299</v>
      </c>
      <c r="H33" s="45">
        <v>1219.8006701465599</v>
      </c>
      <c r="I33" s="32">
        <f t="shared" si="2"/>
        <v>30693.452839007859</v>
      </c>
      <c r="J33" s="12">
        <v>50061.316313583651</v>
      </c>
    </row>
    <row r="34" spans="2:10" x14ac:dyDescent="0.2">
      <c r="B34" s="8" t="s">
        <v>59</v>
      </c>
      <c r="C34" s="15">
        <f t="shared" si="5"/>
        <v>47436.825873260001</v>
      </c>
      <c r="D34" s="26">
        <v>818.40190443479696</v>
      </c>
      <c r="E34" s="27">
        <v>2412</v>
      </c>
      <c r="F34" s="26">
        <f t="shared" si="1"/>
        <v>3230.401904434797</v>
      </c>
      <c r="G34" s="30">
        <v>11377.3793547921</v>
      </c>
      <c r="H34" s="27">
        <v>602.74394044945302</v>
      </c>
      <c r="I34" s="31">
        <f t="shared" si="2"/>
        <v>11980.123295241552</v>
      </c>
      <c r="J34" s="26">
        <v>32226.30067358365</v>
      </c>
    </row>
    <row r="35" spans="2:10" x14ac:dyDescent="0.2">
      <c r="B35" s="7" t="s">
        <v>17</v>
      </c>
      <c r="C35" s="16">
        <f t="shared" si="5"/>
        <v>68414.709374461148</v>
      </c>
      <c r="D35" s="52">
        <v>2595.3712543514598</v>
      </c>
      <c r="E35" s="45">
        <v>10151</v>
      </c>
      <c r="F35" s="12">
        <f t="shared" si="1"/>
        <v>12746.371254351459</v>
      </c>
      <c r="G35" s="44">
        <v>16964.282742047999</v>
      </c>
      <c r="H35" s="45">
        <v>2265.5755873326998</v>
      </c>
      <c r="I35" s="32">
        <f t="shared" si="2"/>
        <v>19229.858329380699</v>
      </c>
      <c r="J35" s="12">
        <v>36438.479790728998</v>
      </c>
    </row>
    <row r="36" spans="2:10" x14ac:dyDescent="0.2">
      <c r="B36" s="8" t="s">
        <v>60</v>
      </c>
      <c r="C36" s="15">
        <f t="shared" si="5"/>
        <v>31147.620479258789</v>
      </c>
      <c r="D36" s="26">
        <v>821.48189592072004</v>
      </c>
      <c r="E36" s="27">
        <v>844</v>
      </c>
      <c r="F36" s="26">
        <f t="shared" si="1"/>
        <v>1665.48189592072</v>
      </c>
      <c r="G36" s="30">
        <v>4286.1419714157701</v>
      </c>
      <c r="H36" s="27">
        <v>2265.5755873326998</v>
      </c>
      <c r="I36" s="31">
        <f t="shared" si="2"/>
        <v>6551.7175587484699</v>
      </c>
      <c r="J36" s="26">
        <v>22930.421024589599</v>
      </c>
    </row>
    <row r="37" spans="2:10" x14ac:dyDescent="0.2">
      <c r="B37" s="7" t="s">
        <v>18</v>
      </c>
      <c r="C37" s="16">
        <f t="shared" si="5"/>
        <v>386941.0504155489</v>
      </c>
      <c r="D37" s="52">
        <v>48150.621510632896</v>
      </c>
      <c r="E37" s="45">
        <v>76611</v>
      </c>
      <c r="F37" s="12">
        <f t="shared" si="1"/>
        <v>124761.62151063289</v>
      </c>
      <c r="G37" s="44">
        <v>103820.151273763</v>
      </c>
      <c r="H37" s="45">
        <v>6167.09911579442</v>
      </c>
      <c r="I37" s="32">
        <f t="shared" si="2"/>
        <v>109987.25038955742</v>
      </c>
      <c r="J37" s="12">
        <v>152192.1785153586</v>
      </c>
    </row>
    <row r="38" spans="2:10" x14ac:dyDescent="0.2">
      <c r="B38" s="8" t="s">
        <v>21</v>
      </c>
      <c r="C38" s="15">
        <f t="shared" si="5"/>
        <v>117635.34908542204</v>
      </c>
      <c r="D38" s="26">
        <v>0</v>
      </c>
      <c r="E38" s="27">
        <v>16240</v>
      </c>
      <c r="F38" s="26">
        <f t="shared" si="1"/>
        <v>16240</v>
      </c>
      <c r="G38" s="30">
        <v>30744.3015024292</v>
      </c>
      <c r="H38" s="27">
        <v>1693.06139146186</v>
      </c>
      <c r="I38" s="31">
        <f t="shared" si="2"/>
        <v>32437.362893891059</v>
      </c>
      <c r="J38" s="26">
        <v>68957.986191530988</v>
      </c>
    </row>
    <row r="39" spans="2:10" ht="17.25" customHeight="1" x14ac:dyDescent="0.2">
      <c r="B39" s="6" t="s">
        <v>22</v>
      </c>
      <c r="C39" s="13">
        <f>C40+C42+C44+C46</f>
        <v>2173456.7836686978</v>
      </c>
      <c r="D39" s="50">
        <f>D40+D42+D44+D46</f>
        <v>64928.421019444999</v>
      </c>
      <c r="E39" s="41">
        <f t="shared" ref="E39:J39" si="6">E40+E42+E44+E46</f>
        <v>126510</v>
      </c>
      <c r="F39" s="10">
        <f t="shared" si="1"/>
        <v>191438.421019445</v>
      </c>
      <c r="G39" s="40">
        <f t="shared" si="6"/>
        <v>561599.10262014135</v>
      </c>
      <c r="H39" s="41">
        <f t="shared" si="6"/>
        <v>45927.927622791678</v>
      </c>
      <c r="I39" s="28">
        <f t="shared" si="2"/>
        <v>607527.03024293308</v>
      </c>
      <c r="J39" s="10">
        <f t="shared" si="6"/>
        <v>1374491.3324063194</v>
      </c>
    </row>
    <row r="40" spans="2:10" x14ac:dyDescent="0.2">
      <c r="B40" s="7" t="s">
        <v>23</v>
      </c>
      <c r="C40" s="16">
        <f>SUM(F40,I40,J40)</f>
        <v>428329.30834172654</v>
      </c>
      <c r="D40" s="52">
        <v>7365.7189739335599</v>
      </c>
      <c r="E40" s="45">
        <v>72731</v>
      </c>
      <c r="F40" s="12">
        <f t="shared" si="1"/>
        <v>80096.718973933559</v>
      </c>
      <c r="G40" s="44">
        <v>100516.069402143</v>
      </c>
      <c r="H40" s="45">
        <v>5298.2278751398499</v>
      </c>
      <c r="I40" s="32">
        <f t="shared" si="2"/>
        <v>105814.29727728285</v>
      </c>
      <c r="J40" s="12">
        <v>242418.29209051011</v>
      </c>
    </row>
    <row r="41" spans="2:10" x14ac:dyDescent="0.2">
      <c r="B41" s="8" t="s">
        <v>27</v>
      </c>
      <c r="C41" s="15">
        <f>SUM(F41,I41,J41)</f>
        <v>96297.702622636032</v>
      </c>
      <c r="D41" s="26">
        <v>34.7995656491291</v>
      </c>
      <c r="E41" s="27">
        <v>1479</v>
      </c>
      <c r="F41" s="26">
        <f t="shared" si="1"/>
        <v>1513.7995656491291</v>
      </c>
      <c r="G41" s="30">
        <v>31046.400437351698</v>
      </c>
      <c r="H41" s="27">
        <v>4373.8148728680699</v>
      </c>
      <c r="I41" s="31">
        <f t="shared" si="2"/>
        <v>35420.21531021977</v>
      </c>
      <c r="J41" s="26">
        <v>59363.687746767137</v>
      </c>
    </row>
    <row r="42" spans="2:10" x14ac:dyDescent="0.2">
      <c r="B42" s="7" t="s">
        <v>24</v>
      </c>
      <c r="C42" s="16">
        <f>SUM(F42,I42,J42)</f>
        <v>80906.249040073308</v>
      </c>
      <c r="D42" s="52">
        <v>3672.9563641474401</v>
      </c>
      <c r="E42" s="45">
        <v>1464</v>
      </c>
      <c r="F42" s="12">
        <f t="shared" si="1"/>
        <v>5136.9563641474397</v>
      </c>
      <c r="G42" s="44">
        <v>19578.951094661399</v>
      </c>
      <c r="H42" s="45">
        <v>1013.5908595534301</v>
      </c>
      <c r="I42" s="32">
        <f t="shared" si="2"/>
        <v>20592.54195421483</v>
      </c>
      <c r="J42" s="12">
        <v>55176.750721711047</v>
      </c>
    </row>
    <row r="43" spans="2:10" x14ac:dyDescent="0.2">
      <c r="B43" s="8" t="s">
        <v>61</v>
      </c>
      <c r="C43" s="15">
        <v>41224</v>
      </c>
      <c r="D43" s="26">
        <v>2580.1989964182799</v>
      </c>
      <c r="E43" s="27">
        <v>236</v>
      </c>
      <c r="F43" s="26">
        <f t="shared" si="1"/>
        <v>2816.1989964182799</v>
      </c>
      <c r="G43" s="30">
        <v>9649.0596387103506</v>
      </c>
      <c r="H43" s="27">
        <v>665.59596826366703</v>
      </c>
      <c r="I43" s="31">
        <f t="shared" si="2"/>
        <v>10314.655606974018</v>
      </c>
      <c r="J43" s="26">
        <v>28092.56272071903</v>
      </c>
    </row>
    <row r="44" spans="2:10" x14ac:dyDescent="0.2">
      <c r="B44" s="7" t="s">
        <v>25</v>
      </c>
      <c r="C44" s="16">
        <f>SUM(F44,I44,J44)</f>
        <v>476752.22402422898</v>
      </c>
      <c r="D44" s="52">
        <v>19539.020495221201</v>
      </c>
      <c r="E44" s="45">
        <v>33829</v>
      </c>
      <c r="F44" s="12">
        <f t="shared" si="1"/>
        <v>53368.020495221201</v>
      </c>
      <c r="G44" s="44">
        <v>112500.27079813</v>
      </c>
      <c r="H44" s="45">
        <v>24795.9227346402</v>
      </c>
      <c r="I44" s="32">
        <f t="shared" si="2"/>
        <v>137296.19353277021</v>
      </c>
      <c r="J44" s="12">
        <v>286088.00999623758</v>
      </c>
    </row>
    <row r="45" spans="2:10" x14ac:dyDescent="0.2">
      <c r="B45" s="8" t="s">
        <v>28</v>
      </c>
      <c r="C45" s="15">
        <f>SUM(F45,I45,J45)</f>
        <v>331045.45685322233</v>
      </c>
      <c r="D45" s="26">
        <v>4256.5237136593096</v>
      </c>
      <c r="E45" s="27">
        <v>29012</v>
      </c>
      <c r="F45" s="26">
        <f t="shared" si="1"/>
        <v>33268.523713659306</v>
      </c>
      <c r="G45" s="30">
        <v>85262.813459162397</v>
      </c>
      <c r="H45" s="27">
        <v>22688.844519429698</v>
      </c>
      <c r="I45" s="31">
        <f t="shared" si="2"/>
        <v>107951.65797859209</v>
      </c>
      <c r="J45" s="26">
        <v>189825.27516097089</v>
      </c>
    </row>
    <row r="46" spans="2:10" x14ac:dyDescent="0.2">
      <c r="B46" s="7" t="s">
        <v>26</v>
      </c>
      <c r="C46" s="16">
        <f>SUM(F46,I46,J46)</f>
        <v>1187469.0022626687</v>
      </c>
      <c r="D46" s="52">
        <v>34350.725186142801</v>
      </c>
      <c r="E46" s="45">
        <v>18486</v>
      </c>
      <c r="F46" s="12">
        <f t="shared" si="1"/>
        <v>52836.725186142801</v>
      </c>
      <c r="G46" s="44">
        <v>329003.811325207</v>
      </c>
      <c r="H46" s="45">
        <v>14820.1861534582</v>
      </c>
      <c r="I46" s="32">
        <f t="shared" si="2"/>
        <v>343823.9974786652</v>
      </c>
      <c r="J46" s="12">
        <v>790808.27959786076</v>
      </c>
    </row>
    <row r="47" spans="2:10" x14ac:dyDescent="0.2">
      <c r="B47" s="8" t="s">
        <v>29</v>
      </c>
      <c r="C47" s="15">
        <f>SUM(F47,I47,J47)</f>
        <v>570803.44441066054</v>
      </c>
      <c r="D47" s="26">
        <v>8122.5189577869796</v>
      </c>
      <c r="E47" s="27">
        <v>8421</v>
      </c>
      <c r="F47" s="26">
        <f t="shared" si="1"/>
        <v>16543.518957786979</v>
      </c>
      <c r="G47" s="30">
        <v>160913.15670307699</v>
      </c>
      <c r="H47" s="27">
        <v>12409.8303368659</v>
      </c>
      <c r="I47" s="31">
        <f t="shared" si="2"/>
        <v>173322.98703994291</v>
      </c>
      <c r="J47" s="26">
        <v>380936.9384129307</v>
      </c>
    </row>
    <row r="48" spans="2:10" ht="17.25" customHeight="1" x14ac:dyDescent="0.2">
      <c r="B48" s="6" t="s">
        <v>39</v>
      </c>
      <c r="C48" s="13">
        <f>C49+C51+C53</f>
        <v>605620.53223730903</v>
      </c>
      <c r="D48" s="50">
        <f>D49+D51+D53</f>
        <v>122799.4129290447</v>
      </c>
      <c r="E48" s="41">
        <f>E49+E51+E53</f>
        <v>31717</v>
      </c>
      <c r="F48" s="10">
        <f t="shared" si="1"/>
        <v>154516.41292904469</v>
      </c>
      <c r="G48" s="40">
        <f t="shared" ref="G48:J48" si="7">G49+G51+G53</f>
        <v>91884.318130737811</v>
      </c>
      <c r="H48" s="41">
        <f t="shared" si="7"/>
        <v>7221.1672435846604</v>
      </c>
      <c r="I48" s="28">
        <f t="shared" si="2"/>
        <v>99105.485374322467</v>
      </c>
      <c r="J48" s="10">
        <f t="shared" si="7"/>
        <v>351998.63393394183</v>
      </c>
    </row>
    <row r="49" spans="2:10" x14ac:dyDescent="0.2">
      <c r="B49" s="7" t="s">
        <v>30</v>
      </c>
      <c r="C49" s="16">
        <f>SUM(F49,I49,J49)</f>
        <v>240089.87653019387</v>
      </c>
      <c r="D49" s="52">
        <v>41701.437614413102</v>
      </c>
      <c r="E49" s="45">
        <v>13599</v>
      </c>
      <c r="F49" s="12">
        <f t="shared" si="1"/>
        <v>55300.437614413102</v>
      </c>
      <c r="G49" s="44">
        <v>38559.947044211403</v>
      </c>
      <c r="H49" s="45">
        <v>2111.7193505185801</v>
      </c>
      <c r="I49" s="32">
        <f t="shared" si="2"/>
        <v>40671.666394729982</v>
      </c>
      <c r="J49" s="12">
        <v>144117.77252105079</v>
      </c>
    </row>
    <row r="50" spans="2:10" x14ac:dyDescent="0.2">
      <c r="B50" s="8" t="s">
        <v>42</v>
      </c>
      <c r="C50" s="15">
        <f>SUM(F50,I50,J50)</f>
        <v>78268.531273639615</v>
      </c>
      <c r="D50" s="26">
        <v>13976.2239574663</v>
      </c>
      <c r="E50" s="27">
        <v>1570</v>
      </c>
      <c r="F50" s="26">
        <f t="shared" si="1"/>
        <v>15546.2239574663</v>
      </c>
      <c r="G50" s="30">
        <v>8708.2711735964203</v>
      </c>
      <c r="H50" s="27">
        <v>872.84460108114604</v>
      </c>
      <c r="I50" s="31">
        <f t="shared" si="2"/>
        <v>9581.1157746775662</v>
      </c>
      <c r="J50" s="26">
        <v>53141.19154149574</v>
      </c>
    </row>
    <row r="51" spans="2:10" x14ac:dyDescent="0.2">
      <c r="B51" s="7" t="s">
        <v>31</v>
      </c>
      <c r="C51" s="16">
        <f>SUM(F51,I51,J51)</f>
        <v>144639.99920384909</v>
      </c>
      <c r="D51" s="52">
        <v>32524.661122620899</v>
      </c>
      <c r="E51" s="45">
        <v>2756</v>
      </c>
      <c r="F51" s="12">
        <f t="shared" si="1"/>
        <v>35280.661122620899</v>
      </c>
      <c r="G51" s="44">
        <v>23113.283911305902</v>
      </c>
      <c r="H51" s="45">
        <v>2600.8325712106198</v>
      </c>
      <c r="I51" s="32">
        <f t="shared" si="2"/>
        <v>25714.116482516522</v>
      </c>
      <c r="J51" s="12">
        <v>83645.221598711665</v>
      </c>
    </row>
    <row r="52" spans="2:10" x14ac:dyDescent="0.2">
      <c r="B52" s="8" t="s">
        <v>62</v>
      </c>
      <c r="C52" s="15">
        <f>SUM(F52,I52,J52)</f>
        <v>30061.825791682968</v>
      </c>
      <c r="D52" s="26">
        <v>3086.0420075502502</v>
      </c>
      <c r="E52" s="27">
        <v>222</v>
      </c>
      <c r="F52" s="26">
        <f t="shared" si="1"/>
        <v>3308.0420075502502</v>
      </c>
      <c r="G52" s="30">
        <v>4796.9158554168798</v>
      </c>
      <c r="H52" s="27">
        <v>513.16703740374101</v>
      </c>
      <c r="I52" s="31">
        <f t="shared" si="2"/>
        <v>5310.0828928206211</v>
      </c>
      <c r="J52" s="26">
        <v>21443.700891312099</v>
      </c>
    </row>
    <row r="53" spans="2:10" x14ac:dyDescent="0.2">
      <c r="B53" s="7" t="s">
        <v>32</v>
      </c>
      <c r="C53" s="16">
        <f>SUM(F53,I53,J53)</f>
        <v>220890.65650326607</v>
      </c>
      <c r="D53" s="52">
        <v>48573.314192010701</v>
      </c>
      <c r="E53" s="45">
        <v>15362</v>
      </c>
      <c r="F53" s="12">
        <f t="shared" si="1"/>
        <v>63935.314192010701</v>
      </c>
      <c r="G53" s="44">
        <v>30211.087175220498</v>
      </c>
      <c r="H53" s="45">
        <v>2508.61532185546</v>
      </c>
      <c r="I53" s="32">
        <f t="shared" si="2"/>
        <v>32719.702497075959</v>
      </c>
      <c r="J53" s="12">
        <v>124235.63981417941</v>
      </c>
    </row>
    <row r="54" spans="2:10" x14ac:dyDescent="0.2">
      <c r="B54" s="8" t="s">
        <v>43</v>
      </c>
      <c r="C54" s="15">
        <v>87059</v>
      </c>
      <c r="D54" s="26">
        <v>17646.4082672937</v>
      </c>
      <c r="E54" s="27">
        <v>3802</v>
      </c>
      <c r="F54" s="26">
        <f t="shared" si="1"/>
        <v>21448.4082672937</v>
      </c>
      <c r="G54" s="30">
        <v>9573.8520304499598</v>
      </c>
      <c r="H54" s="27">
        <v>1353.2617420356801</v>
      </c>
      <c r="I54" s="31">
        <f t="shared" si="2"/>
        <v>10927.11377248564</v>
      </c>
      <c r="J54" s="26">
        <v>54682.841649098562</v>
      </c>
    </row>
    <row r="55" spans="2:10" ht="17.25" customHeight="1" x14ac:dyDescent="0.2">
      <c r="B55" s="6" t="s">
        <v>33</v>
      </c>
      <c r="C55" s="13">
        <f>C56+C57+C59+C61</f>
        <v>490563.02217588783</v>
      </c>
      <c r="D55" s="50">
        <f>D56+D57+D59+D61</f>
        <v>51312.92273790035</v>
      </c>
      <c r="E55" s="41">
        <f t="shared" ref="E55:J55" si="8">E56+E57+E59+E61</f>
        <v>45415</v>
      </c>
      <c r="F55" s="10">
        <f t="shared" si="1"/>
        <v>96727.922737900342</v>
      </c>
      <c r="G55" s="40">
        <f t="shared" si="8"/>
        <v>84626.823659125308</v>
      </c>
      <c r="H55" s="41">
        <f t="shared" si="8"/>
        <v>33568.99264233531</v>
      </c>
      <c r="I55" s="28">
        <f t="shared" si="2"/>
        <v>118195.81630146061</v>
      </c>
      <c r="J55" s="10">
        <f t="shared" si="8"/>
        <v>275639.28313652682</v>
      </c>
    </row>
    <row r="56" spans="2:10" x14ac:dyDescent="0.2">
      <c r="B56" s="7" t="s">
        <v>34</v>
      </c>
      <c r="C56" s="16">
        <f t="shared" ref="C56:C61" si="9">SUM(F56,I56,J56)</f>
        <v>76862.284962232472</v>
      </c>
      <c r="D56" s="55">
        <v>12152.849971665801</v>
      </c>
      <c r="E56" s="45">
        <v>7591</v>
      </c>
      <c r="F56" s="12">
        <f t="shared" si="1"/>
        <v>19743.849971665801</v>
      </c>
      <c r="G56" s="44">
        <v>17145.976142999501</v>
      </c>
      <c r="H56" s="45">
        <v>0</v>
      </c>
      <c r="I56" s="32">
        <f t="shared" si="2"/>
        <v>17145.976142999501</v>
      </c>
      <c r="J56" s="12">
        <v>39972.45884756717</v>
      </c>
    </row>
    <row r="57" spans="2:10" x14ac:dyDescent="0.2">
      <c r="B57" s="7" t="s">
        <v>35</v>
      </c>
      <c r="C57" s="16">
        <f t="shared" si="9"/>
        <v>115119.10337673276</v>
      </c>
      <c r="D57" s="55">
        <v>19527.357875196001</v>
      </c>
      <c r="E57" s="45">
        <v>12611</v>
      </c>
      <c r="F57" s="12">
        <f t="shared" si="1"/>
        <v>32138.357875196001</v>
      </c>
      <c r="G57" s="44">
        <v>20393.192418819501</v>
      </c>
      <c r="H57" s="45">
        <v>12495.0240144945</v>
      </c>
      <c r="I57" s="32">
        <f t="shared" si="2"/>
        <v>32888.216433314003</v>
      </c>
      <c r="J57" s="12">
        <v>50092.529068222757</v>
      </c>
    </row>
    <row r="58" spans="2:10" x14ac:dyDescent="0.2">
      <c r="B58" s="8" t="s">
        <v>63</v>
      </c>
      <c r="C58" s="15">
        <f t="shared" si="9"/>
        <v>32101.807083932752</v>
      </c>
      <c r="D58" s="26">
        <v>928.76972568431995</v>
      </c>
      <c r="E58" s="27">
        <v>3407</v>
      </c>
      <c r="F58" s="26">
        <f t="shared" si="1"/>
        <v>4335.7697256843203</v>
      </c>
      <c r="G58" s="30">
        <v>7689.6214537054002</v>
      </c>
      <c r="H58" s="27">
        <v>4822.9665706238402</v>
      </c>
      <c r="I58" s="31">
        <f t="shared" si="2"/>
        <v>12512.588024329241</v>
      </c>
      <c r="J58" s="26">
        <v>15253.44933391919</v>
      </c>
    </row>
    <row r="59" spans="2:10" x14ac:dyDescent="0.2">
      <c r="B59" s="7" t="s">
        <v>40</v>
      </c>
      <c r="C59" s="16">
        <f t="shared" si="9"/>
        <v>200840.28593615053</v>
      </c>
      <c r="D59" s="52">
        <v>13452.192873595901</v>
      </c>
      <c r="E59" s="45">
        <v>24455</v>
      </c>
      <c r="F59" s="12">
        <f t="shared" si="1"/>
        <v>37907.192873595901</v>
      </c>
      <c r="G59" s="44">
        <v>36509.189853754098</v>
      </c>
      <c r="H59" s="45">
        <v>7036.5165233104099</v>
      </c>
      <c r="I59" s="32">
        <f t="shared" si="2"/>
        <v>43545.706377064511</v>
      </c>
      <c r="J59" s="12">
        <v>119387.3866854901</v>
      </c>
    </row>
    <row r="60" spans="2:10" x14ac:dyDescent="0.2">
      <c r="B60" s="8" t="s">
        <v>64</v>
      </c>
      <c r="C60" s="15">
        <f t="shared" si="9"/>
        <v>69086.928566278715</v>
      </c>
      <c r="D60" s="26">
        <v>778.57183037778304</v>
      </c>
      <c r="E60" s="27">
        <v>1420</v>
      </c>
      <c r="F60" s="26">
        <f t="shared" si="1"/>
        <v>2198.571830377783</v>
      </c>
      <c r="G60" s="30">
        <v>15238.4790605285</v>
      </c>
      <c r="H60" s="27">
        <v>1936.91628523596</v>
      </c>
      <c r="I60" s="31">
        <f t="shared" si="2"/>
        <v>17175.39534576446</v>
      </c>
      <c r="J60" s="26">
        <v>49712.961390136472</v>
      </c>
    </row>
    <row r="61" spans="2:10" x14ac:dyDescent="0.2">
      <c r="B61" s="7" t="s">
        <v>36</v>
      </c>
      <c r="C61" s="16">
        <f t="shared" si="9"/>
        <v>97741.347900772031</v>
      </c>
      <c r="D61" s="52">
        <v>6180.5220174426404</v>
      </c>
      <c r="E61" s="45">
        <v>758</v>
      </c>
      <c r="F61" s="12">
        <f t="shared" si="1"/>
        <v>6938.5220174426404</v>
      </c>
      <c r="G61" s="44">
        <v>10578.4652435522</v>
      </c>
      <c r="H61" s="45">
        <v>14037.452104530401</v>
      </c>
      <c r="I61" s="32">
        <f t="shared" si="2"/>
        <v>24615.917348082599</v>
      </c>
      <c r="J61" s="12">
        <v>66186.908535246796</v>
      </c>
    </row>
    <row r="62" spans="2:10" ht="31.5" customHeight="1" x14ac:dyDescent="0.2">
      <c r="B62" s="9" t="s">
        <v>41</v>
      </c>
      <c r="C62" s="19">
        <v>5657249</v>
      </c>
      <c r="D62" s="50">
        <f>D9+D20+D39+D48+D55</f>
        <v>760264.30753886781</v>
      </c>
      <c r="E62" s="41">
        <f t="shared" ref="E62:J62" si="10">E9+E20+E39+E48+E55</f>
        <v>536490</v>
      </c>
      <c r="F62" s="20">
        <f t="shared" ref="F62" si="11">F9+F20+F39+F48+F55</f>
        <v>1296754.3075388677</v>
      </c>
      <c r="G62" s="40">
        <f t="shared" si="10"/>
        <v>1408879.8616304381</v>
      </c>
      <c r="H62" s="41">
        <f t="shared" si="10"/>
        <v>137223.43954846478</v>
      </c>
      <c r="I62" s="33">
        <f t="shared" ref="I62" si="12">I9+I20+I39+I48+I55</f>
        <v>1546103.3011789029</v>
      </c>
      <c r="J62" s="20">
        <f t="shared" si="10"/>
        <v>2814391.1725024618</v>
      </c>
    </row>
    <row r="63" spans="2:10" ht="15" customHeight="1" x14ac:dyDescent="0.2">
      <c r="B63" s="21" t="s">
        <v>37</v>
      </c>
      <c r="C63" s="17">
        <v>2119931</v>
      </c>
      <c r="D63" s="53">
        <f t="shared" ref="D63" si="13">D13+D16+D18+D22+D24+D26+D28+D30+D32+D34+D36+D38+D41+D43+D45+D47+D50+D52+D54+D58+D60</f>
        <v>105402.7575556087</v>
      </c>
      <c r="E63" s="47">
        <f t="shared" ref="E63:J63" si="14">E13+E16+E18+E22+E24+E26+E28+E30+E32+E34+E36+E38+E41+E43+E45+E47+E50+E52+E54+E58+E60</f>
        <v>102073</v>
      </c>
      <c r="F63" s="18">
        <f t="shared" ref="F63" si="15">F13+F16+F18+F22+F24+F26+F28+F30+F32+F34+F36+F38+F41+F43+F45+F47+F50+F52+F54+F58+F60</f>
        <v>207475.7575556087</v>
      </c>
      <c r="G63" s="46">
        <f t="shared" si="14"/>
        <v>583942.53298358584</v>
      </c>
      <c r="H63" s="47">
        <f t="shared" si="14"/>
        <v>77843.088187444169</v>
      </c>
      <c r="I63" s="34">
        <f t="shared" ref="I63" si="16">I13+I16+I18+I22+I24+I26+I28+I30+I32+I34+I36+I38+I41+I43+I45+I47+I50+I52+I54+I58+I60</f>
        <v>661785.62117103022</v>
      </c>
      <c r="J63" s="18">
        <f t="shared" si="14"/>
        <v>1250670.1732153567</v>
      </c>
    </row>
    <row r="64" spans="2:10" ht="15" customHeight="1" thickBot="1" x14ac:dyDescent="0.25">
      <c r="B64" s="22" t="s">
        <v>44</v>
      </c>
      <c r="C64" s="23">
        <f>C62-C63</f>
        <v>3537318</v>
      </c>
      <c r="D64" s="54">
        <f>D62-D63</f>
        <v>654861.54998325906</v>
      </c>
      <c r="E64" s="49">
        <f t="shared" ref="E64:J64" si="17">E62-E63</f>
        <v>434417</v>
      </c>
      <c r="F64" s="24">
        <f t="shared" si="17"/>
        <v>1089278.5499832591</v>
      </c>
      <c r="G64" s="48">
        <f t="shared" si="17"/>
        <v>824937.32864685229</v>
      </c>
      <c r="H64" s="49">
        <f t="shared" si="17"/>
        <v>59380.351361020614</v>
      </c>
      <c r="I64" s="35">
        <v>884317</v>
      </c>
      <c r="J64" s="24">
        <f t="shared" si="17"/>
        <v>1563720.9992871052</v>
      </c>
    </row>
    <row r="65" spans="2:10" ht="13.5" thickTop="1" x14ac:dyDescent="0.2">
      <c r="B65" s="5" t="s">
        <v>65</v>
      </c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5" t="s">
        <v>66</v>
      </c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4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4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4"/>
      <c r="C69" s="2"/>
      <c r="D69" s="2"/>
      <c r="E69" s="2"/>
      <c r="F69" s="2"/>
      <c r="G69" s="2"/>
      <c r="H69" s="2"/>
      <c r="I69" s="2"/>
      <c r="J69" s="2"/>
    </row>
    <row r="70" spans="2:10" x14ac:dyDescent="0.2"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4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4"/>
      <c r="C72" s="2"/>
      <c r="D72" s="2"/>
      <c r="E72" s="2"/>
      <c r="F72" s="2"/>
      <c r="G72" s="2"/>
      <c r="H72" s="2"/>
      <c r="I72" s="2"/>
      <c r="J72" s="2"/>
    </row>
    <row r="73" spans="2:10" x14ac:dyDescent="0.2">
      <c r="C73" s="2"/>
      <c r="D73" s="2"/>
      <c r="E73" s="2"/>
      <c r="F73" s="2"/>
      <c r="G73" s="2"/>
      <c r="H73" s="2"/>
      <c r="I73" s="2"/>
      <c r="J73" s="2"/>
    </row>
  </sheetData>
  <mergeCells count="10">
    <mergeCell ref="B1:J1"/>
    <mergeCell ref="B2:J2"/>
    <mergeCell ref="B3:J3"/>
    <mergeCell ref="C5:J5"/>
    <mergeCell ref="D6:J6"/>
    <mergeCell ref="C6:C8"/>
    <mergeCell ref="B5:B8"/>
    <mergeCell ref="J7:J8"/>
    <mergeCell ref="D7:F7"/>
    <mergeCell ref="G7:I7"/>
  </mergeCells>
  <printOptions horizontalCentered="1"/>
  <pageMargins left="0" right="0" top="0.19685039370078741" bottom="0" header="0" footer="0"/>
  <pageSetup paperSize="9" scale="72" fitToHeight="2" orientation="portrait" r:id="rId1"/>
  <headerFooter alignWithMargins="0">
    <oddFooter>&amp;A</oddFooter>
  </headerFooter>
  <ignoredErrors>
    <ignoredError sqref="F20:F24 I20:I61 C39 F30:F42 F44:F53 F55:F57" formula="1"/>
    <ignoredError sqref="F12" formulaRange="1"/>
    <ignoredError sqref="F25:F29 F43 F54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B1:J73"/>
  <sheetViews>
    <sheetView showGridLines="0" zoomScaleNormal="100" workbookViewId="0">
      <selection activeCell="M25" sqref="M25"/>
    </sheetView>
  </sheetViews>
  <sheetFormatPr defaultRowHeight="12.75" x14ac:dyDescent="0.2"/>
  <cols>
    <col min="1" max="1" width="3.85546875" style="1" customWidth="1"/>
    <col min="2" max="2" width="24" style="1" customWidth="1"/>
    <col min="3" max="10" width="13.7109375" style="3" customWidth="1"/>
    <col min="11" max="16384" width="9.140625" style="1"/>
  </cols>
  <sheetData>
    <row r="1" spans="2:10" ht="15.75" x14ac:dyDescent="0.2">
      <c r="B1" s="57" t="s">
        <v>49</v>
      </c>
      <c r="C1" s="57"/>
      <c r="D1" s="57"/>
      <c r="E1" s="57"/>
      <c r="F1" s="57"/>
      <c r="G1" s="57"/>
      <c r="H1" s="57"/>
      <c r="I1" s="57"/>
      <c r="J1" s="57"/>
    </row>
    <row r="2" spans="2:10" ht="15" customHeight="1" x14ac:dyDescent="0.2">
      <c r="B2" s="58" t="s">
        <v>38</v>
      </c>
      <c r="C2" s="58"/>
      <c r="D2" s="58"/>
      <c r="E2" s="58"/>
      <c r="F2" s="58"/>
      <c r="G2" s="58"/>
      <c r="H2" s="58"/>
      <c r="I2" s="58"/>
      <c r="J2" s="58"/>
    </row>
    <row r="3" spans="2:10" ht="14.25" customHeight="1" x14ac:dyDescent="0.2">
      <c r="B3" s="59">
        <v>2017</v>
      </c>
      <c r="C3" s="59"/>
      <c r="D3" s="59"/>
      <c r="E3" s="59"/>
      <c r="F3" s="59"/>
      <c r="G3" s="59"/>
      <c r="H3" s="59"/>
      <c r="I3" s="59"/>
      <c r="J3" s="59"/>
    </row>
    <row r="4" spans="2:10" ht="9.75" customHeight="1" thickBot="1" x14ac:dyDescent="0.25">
      <c r="C4" s="1"/>
      <c r="D4" s="1"/>
      <c r="E4" s="1"/>
      <c r="F4" s="1"/>
      <c r="G4" s="1"/>
      <c r="H4" s="1"/>
      <c r="I4" s="1"/>
      <c r="J4" s="1"/>
    </row>
    <row r="5" spans="2:10" ht="21.75" customHeight="1" thickTop="1" x14ac:dyDescent="0.2">
      <c r="B5" s="66" t="s">
        <v>45</v>
      </c>
      <c r="C5" s="60" t="s">
        <v>46</v>
      </c>
      <c r="D5" s="61"/>
      <c r="E5" s="61"/>
      <c r="F5" s="61"/>
      <c r="G5" s="61"/>
      <c r="H5" s="61"/>
      <c r="I5" s="61"/>
      <c r="J5" s="61"/>
    </row>
    <row r="6" spans="2:10" ht="17.25" customHeight="1" x14ac:dyDescent="0.2">
      <c r="B6" s="67"/>
      <c r="C6" s="63" t="s">
        <v>48</v>
      </c>
      <c r="D6" s="62" t="s">
        <v>47</v>
      </c>
      <c r="E6" s="62"/>
      <c r="F6" s="62"/>
      <c r="G6" s="62"/>
      <c r="H6" s="62"/>
      <c r="I6" s="62"/>
      <c r="J6" s="62"/>
    </row>
    <row r="7" spans="2:10" ht="36.75" customHeight="1" x14ac:dyDescent="0.2">
      <c r="B7" s="67"/>
      <c r="C7" s="64"/>
      <c r="D7" s="71" t="s">
        <v>50</v>
      </c>
      <c r="E7" s="72"/>
      <c r="F7" s="72"/>
      <c r="G7" s="73" t="s">
        <v>51</v>
      </c>
      <c r="H7" s="74"/>
      <c r="I7" s="75"/>
      <c r="J7" s="69" t="s">
        <v>52</v>
      </c>
    </row>
    <row r="8" spans="2:10" ht="36.75" customHeight="1" x14ac:dyDescent="0.2">
      <c r="B8" s="68"/>
      <c r="C8" s="65"/>
      <c r="D8" s="36" t="s">
        <v>68</v>
      </c>
      <c r="E8" s="37" t="s">
        <v>69</v>
      </c>
      <c r="F8" s="38" t="s">
        <v>70</v>
      </c>
      <c r="G8" s="36" t="s">
        <v>72</v>
      </c>
      <c r="H8" s="37" t="s">
        <v>67</v>
      </c>
      <c r="I8" s="39" t="s">
        <v>71</v>
      </c>
      <c r="J8" s="70"/>
    </row>
    <row r="9" spans="2:10" ht="17.25" customHeight="1" x14ac:dyDescent="0.2">
      <c r="B9" s="6" t="s">
        <v>0</v>
      </c>
      <c r="C9" s="13">
        <f>C10+C11+C12+C14+C15+C17+C19</f>
        <v>693401.12469228904</v>
      </c>
      <c r="D9" s="50">
        <f>D10+D11+D12+D14+D15+D17+D19</f>
        <v>173037.77356248442</v>
      </c>
      <c r="E9" s="41">
        <f>E10+E11+E12+E14+E15+E17+E19</f>
        <v>134436</v>
      </c>
      <c r="F9" s="25">
        <f>F10+F11+F12+F14+F15+F17+F19</f>
        <v>307473.77356248436</v>
      </c>
      <c r="G9" s="40">
        <f t="shared" ref="G9:H9" si="0">G10+G11+G12+G14+G15+G17+G19</f>
        <v>224793.06137786753</v>
      </c>
      <c r="H9" s="41">
        <f t="shared" si="0"/>
        <v>22560.025017331787</v>
      </c>
      <c r="I9" s="28">
        <f>I10+I11+I12+I14+I15+I17+I19</f>
        <v>247353.08639519929</v>
      </c>
      <c r="J9" s="10">
        <f>J10+J11+J12+J14+J15+J17+J19</f>
        <v>138574.26473460524</v>
      </c>
    </row>
    <row r="10" spans="2:10" x14ac:dyDescent="0.2">
      <c r="B10" s="7" t="s">
        <v>1</v>
      </c>
      <c r="C10" s="14">
        <f>SUM(F10,I10,J10)</f>
        <v>77092.134150305661</v>
      </c>
      <c r="D10" s="51">
        <v>32773.030898775804</v>
      </c>
      <c r="E10" s="43">
        <v>19269</v>
      </c>
      <c r="F10" s="11">
        <f t="shared" ref="F10:F22" si="1">SUM(D10:E10)</f>
        <v>52042.030898775804</v>
      </c>
      <c r="G10" s="42">
        <v>11477.2295509413</v>
      </c>
      <c r="H10" s="43">
        <v>198.012758174959</v>
      </c>
      <c r="I10" s="29">
        <f t="shared" ref="I10:I41" si="2">SUM(G10:H10)</f>
        <v>11675.242309116258</v>
      </c>
      <c r="J10" s="11">
        <v>13374.860942413599</v>
      </c>
    </row>
    <row r="11" spans="2:10" x14ac:dyDescent="0.2">
      <c r="B11" s="7" t="s">
        <v>2</v>
      </c>
      <c r="C11" s="14">
        <f>SUM(F11,I11,J11)</f>
        <v>25490.127754106288</v>
      </c>
      <c r="D11" s="51">
        <v>4997.3330748735198</v>
      </c>
      <c r="E11" s="43">
        <v>2389</v>
      </c>
      <c r="F11" s="11">
        <f t="shared" si="1"/>
        <v>7386.3330748735198</v>
      </c>
      <c r="G11" s="42">
        <v>9254.0211587801405</v>
      </c>
      <c r="H11" s="43">
        <v>2839.2690758539502</v>
      </c>
      <c r="I11" s="29">
        <f t="shared" si="2"/>
        <v>12093.290234634091</v>
      </c>
      <c r="J11" s="11">
        <v>6010.5044445986796</v>
      </c>
    </row>
    <row r="12" spans="2:10" x14ac:dyDescent="0.2">
      <c r="B12" s="7" t="s">
        <v>3</v>
      </c>
      <c r="C12" s="14">
        <f>SUM(F12,I12,J12)</f>
        <v>174022.69948256499</v>
      </c>
      <c r="D12" s="51">
        <v>37418.823838377801</v>
      </c>
      <c r="E12" s="43">
        <v>30233</v>
      </c>
      <c r="F12" s="11">
        <f t="shared" si="1"/>
        <v>67651.823838377808</v>
      </c>
      <c r="G12" s="42">
        <v>63275.695748922903</v>
      </c>
      <c r="H12" s="43">
        <v>2883.9267274836602</v>
      </c>
      <c r="I12" s="29">
        <f t="shared" si="2"/>
        <v>66159.62247640657</v>
      </c>
      <c r="J12" s="11">
        <v>40211.253167780596</v>
      </c>
    </row>
    <row r="13" spans="2:10" x14ac:dyDescent="0.2">
      <c r="B13" s="8" t="s">
        <v>53</v>
      </c>
      <c r="C13" s="15">
        <v>100870</v>
      </c>
      <c r="D13" s="26">
        <v>12906.323503455</v>
      </c>
      <c r="E13" s="27">
        <v>10496</v>
      </c>
      <c r="F13" s="26">
        <f t="shared" si="1"/>
        <v>23402.323503455002</v>
      </c>
      <c r="G13" s="30">
        <v>37737.994900010002</v>
      </c>
      <c r="H13" s="27">
        <v>2049.9334742769101</v>
      </c>
      <c r="I13" s="31">
        <f t="shared" si="2"/>
        <v>39787.928374286916</v>
      </c>
      <c r="J13" s="26">
        <v>37679.198027020502</v>
      </c>
    </row>
    <row r="14" spans="2:10" x14ac:dyDescent="0.2">
      <c r="B14" s="7" t="s">
        <v>4</v>
      </c>
      <c r="C14" s="14">
        <f t="shared" ref="C14:C19" si="3">SUM(F14,I14,J14)</f>
        <v>22423.197893012257</v>
      </c>
      <c r="D14" s="51">
        <v>5957.1140849292797</v>
      </c>
      <c r="E14" s="43">
        <v>2206</v>
      </c>
      <c r="F14" s="11">
        <f t="shared" si="1"/>
        <v>8163.1140849292797</v>
      </c>
      <c r="G14" s="42">
        <v>6005.2678841984698</v>
      </c>
      <c r="H14" s="43">
        <v>2320.7448475342699</v>
      </c>
      <c r="I14" s="29">
        <f t="shared" si="2"/>
        <v>8326.0127317327388</v>
      </c>
      <c r="J14" s="11">
        <v>5934.0710763502402</v>
      </c>
    </row>
    <row r="15" spans="2:10" x14ac:dyDescent="0.2">
      <c r="B15" s="7" t="s">
        <v>5</v>
      </c>
      <c r="C15" s="14">
        <f t="shared" si="3"/>
        <v>318861.94976671902</v>
      </c>
      <c r="D15" s="51">
        <v>78081.433125787793</v>
      </c>
      <c r="E15" s="43">
        <v>66026</v>
      </c>
      <c r="F15" s="11">
        <f t="shared" si="1"/>
        <v>144107.43312578779</v>
      </c>
      <c r="G15" s="42">
        <v>116772.582436564</v>
      </c>
      <c r="H15" s="43">
        <v>8040.55528083839</v>
      </c>
      <c r="I15" s="29">
        <f t="shared" si="2"/>
        <v>124813.13771740239</v>
      </c>
      <c r="J15" s="11">
        <v>49941.378923528799</v>
      </c>
    </row>
    <row r="16" spans="2:10" x14ac:dyDescent="0.2">
      <c r="B16" s="8" t="s">
        <v>8</v>
      </c>
      <c r="C16" s="15">
        <f t="shared" si="3"/>
        <v>67235.495268594605</v>
      </c>
      <c r="D16" s="26">
        <v>7305.7855823844602</v>
      </c>
      <c r="E16" s="27">
        <v>10777</v>
      </c>
      <c r="F16" s="26">
        <f t="shared" si="1"/>
        <v>18082.785582384458</v>
      </c>
      <c r="G16" s="30">
        <v>32573.0376946334</v>
      </c>
      <c r="H16" s="27">
        <v>1062.7769339266099</v>
      </c>
      <c r="I16" s="31">
        <f t="shared" si="2"/>
        <v>33635.814628560009</v>
      </c>
      <c r="J16" s="26">
        <v>15516.895057650139</v>
      </c>
    </row>
    <row r="17" spans="2:10" x14ac:dyDescent="0.2">
      <c r="B17" s="7" t="s">
        <v>6</v>
      </c>
      <c r="C17" s="14">
        <f t="shared" si="3"/>
        <v>29622.204268541507</v>
      </c>
      <c r="D17" s="51">
        <v>2940.6468255944201</v>
      </c>
      <c r="E17" s="43">
        <v>6944</v>
      </c>
      <c r="F17" s="11">
        <f t="shared" si="1"/>
        <v>9884.6468255944201</v>
      </c>
      <c r="G17" s="42">
        <v>11999.725752656401</v>
      </c>
      <c r="H17" s="43">
        <v>0</v>
      </c>
      <c r="I17" s="29">
        <f t="shared" si="2"/>
        <v>11999.725752656401</v>
      </c>
      <c r="J17" s="11">
        <v>7737.831690290689</v>
      </c>
    </row>
    <row r="18" spans="2:10" x14ac:dyDescent="0.2">
      <c r="B18" s="8" t="s">
        <v>54</v>
      </c>
      <c r="C18" s="15">
        <f t="shared" si="3"/>
        <v>21033.84602590702</v>
      </c>
      <c r="D18" s="26">
        <v>2387.7657473961199</v>
      </c>
      <c r="E18" s="27">
        <v>3859</v>
      </c>
      <c r="F18" s="26">
        <f t="shared" si="1"/>
        <v>6246.7657473961199</v>
      </c>
      <c r="G18" s="30">
        <v>8107.1478140754698</v>
      </c>
      <c r="H18" s="27">
        <v>0</v>
      </c>
      <c r="I18" s="31">
        <f t="shared" si="2"/>
        <v>8107.1478140754698</v>
      </c>
      <c r="J18" s="26">
        <v>6679.9324644354319</v>
      </c>
    </row>
    <row r="19" spans="2:10" x14ac:dyDescent="0.2">
      <c r="B19" s="7" t="s">
        <v>7</v>
      </c>
      <c r="C19" s="14">
        <f t="shared" si="3"/>
        <v>45888.811377039281</v>
      </c>
      <c r="D19" s="52">
        <v>10869.391714145801</v>
      </c>
      <c r="E19" s="45">
        <v>7369</v>
      </c>
      <c r="F19" s="12">
        <f t="shared" si="1"/>
        <v>18238.391714145801</v>
      </c>
      <c r="G19" s="44">
        <v>6008.5388458042798</v>
      </c>
      <c r="H19" s="45">
        <v>6277.5163274465604</v>
      </c>
      <c r="I19" s="32">
        <f t="shared" si="2"/>
        <v>12286.055173250839</v>
      </c>
      <c r="J19" s="12">
        <v>15364.364489642639</v>
      </c>
    </row>
    <row r="20" spans="2:10" ht="17.25" customHeight="1" x14ac:dyDescent="0.2">
      <c r="B20" s="6" t="s">
        <v>9</v>
      </c>
      <c r="C20" s="13">
        <v>1777978</v>
      </c>
      <c r="D20" s="50">
        <f>D21+D23+D25+D27+D29+D31+D33+D35+D37</f>
        <v>327432.08989468229</v>
      </c>
      <c r="E20" s="41">
        <f t="shared" ref="E20:J20" si="4">E21+E23+E25+E27+E29+E31+E33+E35+E37</f>
        <v>289853</v>
      </c>
      <c r="F20" s="10">
        <f t="shared" si="1"/>
        <v>617285.08989468229</v>
      </c>
      <c r="G20" s="40">
        <f t="shared" si="4"/>
        <v>468878.64355820441</v>
      </c>
      <c r="H20" s="41">
        <f t="shared" si="4"/>
        <v>20794.955612306316</v>
      </c>
      <c r="I20" s="28">
        <f t="shared" si="2"/>
        <v>489673.59917051072</v>
      </c>
      <c r="J20" s="10">
        <f t="shared" si="4"/>
        <v>671019.12395129539</v>
      </c>
    </row>
    <row r="21" spans="2:10" x14ac:dyDescent="0.2">
      <c r="B21" s="7" t="s">
        <v>10</v>
      </c>
      <c r="C21" s="16">
        <f>SUM(F21,I21,J21)</f>
        <v>372892.75468141306</v>
      </c>
      <c r="D21" s="52">
        <v>191871.06040540501</v>
      </c>
      <c r="E21" s="45">
        <v>61419</v>
      </c>
      <c r="F21" s="12">
        <f t="shared" si="1"/>
        <v>253290.06040540501</v>
      </c>
      <c r="G21" s="44">
        <v>74661.685956468893</v>
      </c>
      <c r="H21" s="45">
        <v>6620.5938569334203</v>
      </c>
      <c r="I21" s="32">
        <f t="shared" si="2"/>
        <v>81282.279813402318</v>
      </c>
      <c r="J21" s="12">
        <v>38320.414462605731</v>
      </c>
    </row>
    <row r="22" spans="2:10" x14ac:dyDescent="0.2">
      <c r="B22" s="8" t="s">
        <v>55</v>
      </c>
      <c r="C22" s="15">
        <v>52086</v>
      </c>
      <c r="D22" s="26">
        <v>8121.3589122918302</v>
      </c>
      <c r="E22" s="27">
        <v>5287</v>
      </c>
      <c r="F22" s="26">
        <f t="shared" si="1"/>
        <v>13408.358912291831</v>
      </c>
      <c r="G22" s="30">
        <v>17475.2832796576</v>
      </c>
      <c r="H22" s="27">
        <v>5852.9612455776896</v>
      </c>
      <c r="I22" s="31">
        <f t="shared" si="2"/>
        <v>23328.244525235292</v>
      </c>
      <c r="J22" s="26">
        <v>15369.165505137469</v>
      </c>
    </row>
    <row r="23" spans="2:10" x14ac:dyDescent="0.2">
      <c r="B23" s="7" t="s">
        <v>11</v>
      </c>
      <c r="C23" s="16">
        <f>SUM(F23,I23,J23)</f>
        <v>109149.17839363083</v>
      </c>
      <c r="D23" s="52">
        <v>33086.1237498556</v>
      </c>
      <c r="E23" s="45">
        <v>35425</v>
      </c>
      <c r="F23" s="12">
        <f t="shared" ref="F23:F48" si="5">SUM(D23:E23)</f>
        <v>68511.1237498556</v>
      </c>
      <c r="G23" s="44">
        <v>24463.554162557899</v>
      </c>
      <c r="H23" s="45">
        <v>0</v>
      </c>
      <c r="I23" s="32">
        <f t="shared" si="2"/>
        <v>24463.554162557899</v>
      </c>
      <c r="J23" s="12">
        <v>16174.500481217339</v>
      </c>
    </row>
    <row r="24" spans="2:10" x14ac:dyDescent="0.2">
      <c r="B24" s="8" t="s">
        <v>56</v>
      </c>
      <c r="C24" s="15">
        <v>30871</v>
      </c>
      <c r="D24" s="26">
        <v>7292.7655498211298</v>
      </c>
      <c r="E24" s="27">
        <v>6530</v>
      </c>
      <c r="F24" s="26">
        <f t="shared" ref="F24:F36" si="6">SUM(D24:E24)</f>
        <v>13822.76554982113</v>
      </c>
      <c r="G24" s="30">
        <v>10630.5866732576</v>
      </c>
      <c r="H24" s="27">
        <v>0</v>
      </c>
      <c r="I24" s="31">
        <f t="shared" si="2"/>
        <v>10630.5866732576</v>
      </c>
      <c r="J24" s="26">
        <v>6397.7379308028894</v>
      </c>
    </row>
    <row r="25" spans="2:10" x14ac:dyDescent="0.2">
      <c r="B25" s="7" t="s">
        <v>12</v>
      </c>
      <c r="C25" s="16">
        <f>SUM(F25,I25,J25)</f>
        <v>228783.52374771566</v>
      </c>
      <c r="D25" s="52">
        <v>20945.363782083201</v>
      </c>
      <c r="E25" s="45">
        <v>7015</v>
      </c>
      <c r="F25" s="12">
        <f t="shared" si="6"/>
        <v>27960.363782083201</v>
      </c>
      <c r="G25" s="44">
        <v>65212.646501019197</v>
      </c>
      <c r="H25" s="45">
        <v>598.37731742395499</v>
      </c>
      <c r="I25" s="32">
        <f t="shared" si="2"/>
        <v>65811.023818443151</v>
      </c>
      <c r="J25" s="12">
        <v>135012.1361471893</v>
      </c>
    </row>
    <row r="26" spans="2:10" x14ac:dyDescent="0.2">
      <c r="B26" s="8" t="s">
        <v>19</v>
      </c>
      <c r="C26" s="15">
        <f>SUM(F26,I26,J26)</f>
        <v>112027.7981175996</v>
      </c>
      <c r="D26" s="26">
        <v>3027.3190759091999</v>
      </c>
      <c r="E26" s="27">
        <v>659</v>
      </c>
      <c r="F26" s="26">
        <f t="shared" si="6"/>
        <v>3686.3190759091999</v>
      </c>
      <c r="G26" s="30">
        <v>32038.947249704401</v>
      </c>
      <c r="H26" s="27">
        <v>598.37731742395499</v>
      </c>
      <c r="I26" s="31">
        <f t="shared" si="2"/>
        <v>32637.324567128355</v>
      </c>
      <c r="J26" s="26">
        <v>75704.154474562034</v>
      </c>
    </row>
    <row r="27" spans="2:10" x14ac:dyDescent="0.2">
      <c r="B27" s="7" t="s">
        <v>13</v>
      </c>
      <c r="C27" s="16">
        <f>SUM(F27,I27,J27)</f>
        <v>90974.105418088628</v>
      </c>
      <c r="D27" s="52">
        <v>4170.27654054713</v>
      </c>
      <c r="E27" s="45">
        <v>16132</v>
      </c>
      <c r="F27" s="12">
        <f t="shared" si="6"/>
        <v>20302.276540547129</v>
      </c>
      <c r="G27" s="44">
        <v>34312.9151143333</v>
      </c>
      <c r="H27" s="45">
        <v>1408.66976985886</v>
      </c>
      <c r="I27" s="32">
        <f t="shared" si="2"/>
        <v>35721.584884192162</v>
      </c>
      <c r="J27" s="12">
        <v>34950.243993349337</v>
      </c>
    </row>
    <row r="28" spans="2:10" x14ac:dyDescent="0.2">
      <c r="B28" s="8" t="s">
        <v>57</v>
      </c>
      <c r="C28" s="15">
        <f>SUM(F28,I28,J28)</f>
        <v>42109.997338639099</v>
      </c>
      <c r="D28" s="26">
        <v>1712.63252189585</v>
      </c>
      <c r="E28" s="27">
        <v>1357</v>
      </c>
      <c r="F28" s="26">
        <f t="shared" si="6"/>
        <v>3069.63252189585</v>
      </c>
      <c r="G28" s="30">
        <v>17653.811554109099</v>
      </c>
      <c r="H28" s="27">
        <v>1408.66976985886</v>
      </c>
      <c r="I28" s="31">
        <f t="shared" si="2"/>
        <v>19062.481323967961</v>
      </c>
      <c r="J28" s="26">
        <v>19977.883492775291</v>
      </c>
    </row>
    <row r="29" spans="2:10" x14ac:dyDescent="0.2">
      <c r="B29" s="7" t="s">
        <v>14</v>
      </c>
      <c r="C29" s="16">
        <f>SUM(F29,I29,J29)</f>
        <v>108359.47793777968</v>
      </c>
      <c r="D29" s="52">
        <v>6911.7333801129598</v>
      </c>
      <c r="E29" s="45">
        <v>26699</v>
      </c>
      <c r="F29" s="12">
        <f t="shared" si="6"/>
        <v>33610.733380112957</v>
      </c>
      <c r="G29" s="44">
        <v>27316.148828674599</v>
      </c>
      <c r="H29" s="45">
        <v>1225.6553326721801</v>
      </c>
      <c r="I29" s="32">
        <f t="shared" si="2"/>
        <v>28541.804161346779</v>
      </c>
      <c r="J29" s="12">
        <v>46206.940396319937</v>
      </c>
    </row>
    <row r="30" spans="2:10" x14ac:dyDescent="0.2">
      <c r="B30" s="8" t="s">
        <v>58</v>
      </c>
      <c r="C30" s="15">
        <f t="shared" ref="C30" si="7">SUM(F30,I30,J30)</f>
        <v>38484.802227147025</v>
      </c>
      <c r="D30" s="26">
        <v>3061.4949634836298</v>
      </c>
      <c r="E30" s="27">
        <v>4614</v>
      </c>
      <c r="F30" s="26">
        <f t="shared" si="6"/>
        <v>7675.4949634836303</v>
      </c>
      <c r="G30" s="30">
        <v>10255.7651529342</v>
      </c>
      <c r="H30" s="27">
        <v>1225.6553326721801</v>
      </c>
      <c r="I30" s="31">
        <f t="shared" si="2"/>
        <v>11481.420485606381</v>
      </c>
      <c r="J30" s="26">
        <v>19327.886778057011</v>
      </c>
    </row>
    <row r="31" spans="2:10" x14ac:dyDescent="0.2">
      <c r="B31" s="7" t="s">
        <v>15</v>
      </c>
      <c r="C31" s="16">
        <f>SUM(F31,I31,J31)</f>
        <v>249017.85878097505</v>
      </c>
      <c r="D31" s="52">
        <v>12829.4440401381</v>
      </c>
      <c r="E31" s="45">
        <v>11719</v>
      </c>
      <c r="F31" s="12">
        <f t="shared" si="6"/>
        <v>24548.4440401381</v>
      </c>
      <c r="G31" s="44">
        <v>73498.765729727194</v>
      </c>
      <c r="H31" s="45">
        <v>1666.69384496306</v>
      </c>
      <c r="I31" s="32">
        <f t="shared" si="2"/>
        <v>75165.459574690249</v>
      </c>
      <c r="J31" s="12">
        <v>149303.95516614671</v>
      </c>
    </row>
    <row r="32" spans="2:10" x14ac:dyDescent="0.2">
      <c r="B32" s="8" t="s">
        <v>20</v>
      </c>
      <c r="C32" s="15">
        <v>116910</v>
      </c>
      <c r="D32" s="26">
        <v>4532.5281164072203</v>
      </c>
      <c r="E32" s="27">
        <v>747</v>
      </c>
      <c r="F32" s="26">
        <f t="shared" si="6"/>
        <v>5279.5281164072203</v>
      </c>
      <c r="G32" s="30">
        <v>33847.401348790401</v>
      </c>
      <c r="H32" s="27">
        <v>1014.9381666343299</v>
      </c>
      <c r="I32" s="31">
        <f t="shared" si="2"/>
        <v>34862.339515424734</v>
      </c>
      <c r="J32" s="26">
        <v>76768.821980151901</v>
      </c>
    </row>
    <row r="33" spans="2:10" x14ac:dyDescent="0.2">
      <c r="B33" s="7" t="s">
        <v>16</v>
      </c>
      <c r="C33" s="16">
        <v>108104</v>
      </c>
      <c r="D33" s="52">
        <v>7024.6879348739103</v>
      </c>
      <c r="E33" s="45">
        <v>20195</v>
      </c>
      <c r="F33" s="12">
        <f t="shared" si="6"/>
        <v>27219.687934873909</v>
      </c>
      <c r="G33" s="44">
        <v>31458.620478816301</v>
      </c>
      <c r="H33" s="45">
        <v>1637.9781532213301</v>
      </c>
      <c r="I33" s="32">
        <f t="shared" si="2"/>
        <v>33096.598632037632</v>
      </c>
      <c r="J33" s="12">
        <v>47788.478503188999</v>
      </c>
    </row>
    <row r="34" spans="2:10" x14ac:dyDescent="0.2">
      <c r="B34" s="8" t="s">
        <v>59</v>
      </c>
      <c r="C34" s="15">
        <f>SUM(F34,I34,J34)</f>
        <v>47750.696575340597</v>
      </c>
      <c r="D34" s="26">
        <v>194.42744164036401</v>
      </c>
      <c r="E34" s="27">
        <v>3144</v>
      </c>
      <c r="F34" s="26">
        <f t="shared" si="6"/>
        <v>3338.4274416403641</v>
      </c>
      <c r="G34" s="30">
        <v>11279.647712344</v>
      </c>
      <c r="H34" s="27">
        <v>985.93076776610701</v>
      </c>
      <c r="I34" s="31">
        <f t="shared" si="2"/>
        <v>12265.578480110107</v>
      </c>
      <c r="J34" s="26">
        <v>32146.690653590122</v>
      </c>
    </row>
    <row r="35" spans="2:10" x14ac:dyDescent="0.2">
      <c r="B35" s="7" t="s">
        <v>17</v>
      </c>
      <c r="C35" s="16">
        <f>SUM(F35,I35,J35)</f>
        <v>74485.895171318698</v>
      </c>
      <c r="D35" s="52">
        <v>3032.62676357496</v>
      </c>
      <c r="E35" s="45">
        <v>14241</v>
      </c>
      <c r="F35" s="12">
        <f t="shared" si="6"/>
        <v>17273.626763574961</v>
      </c>
      <c r="G35" s="44">
        <v>15285.931435578999</v>
      </c>
      <c r="H35" s="45">
        <v>1980.0577070142001</v>
      </c>
      <c r="I35" s="32">
        <f t="shared" si="2"/>
        <v>17265.9891425932</v>
      </c>
      <c r="J35" s="12">
        <v>39946.27926515053</v>
      </c>
    </row>
    <row r="36" spans="2:10" x14ac:dyDescent="0.2">
      <c r="B36" s="8" t="s">
        <v>60</v>
      </c>
      <c r="C36" s="15">
        <f>SUM(F36,I36,J36)</f>
        <v>34872.140708530802</v>
      </c>
      <c r="D36" s="26">
        <v>875.79426459668605</v>
      </c>
      <c r="E36" s="27">
        <v>1295</v>
      </c>
      <c r="F36" s="26">
        <f t="shared" si="6"/>
        <v>2170.7942645966859</v>
      </c>
      <c r="G36" s="30">
        <v>6206.6716063149397</v>
      </c>
      <c r="H36" s="27">
        <v>1735.53110634933</v>
      </c>
      <c r="I36" s="31">
        <f t="shared" si="2"/>
        <v>7942.2027126642697</v>
      </c>
      <c r="J36" s="26">
        <v>24759.143731269851</v>
      </c>
    </row>
    <row r="37" spans="2:10" x14ac:dyDescent="0.2">
      <c r="B37" s="7" t="s">
        <v>18</v>
      </c>
      <c r="C37" s="16">
        <f>SUM(F37,I37,J37)</f>
        <v>436210.25381546619</v>
      </c>
      <c r="D37" s="52">
        <v>47560.773298091401</v>
      </c>
      <c r="E37" s="45">
        <v>97008</v>
      </c>
      <c r="F37" s="12">
        <f t="shared" si="5"/>
        <v>144568.7732980914</v>
      </c>
      <c r="G37" s="44">
        <v>122668.37535102799</v>
      </c>
      <c r="H37" s="45">
        <v>5656.9296302193097</v>
      </c>
      <c r="I37" s="32">
        <f t="shared" si="2"/>
        <v>128325.3049812473</v>
      </c>
      <c r="J37" s="12">
        <v>163316.1755361275</v>
      </c>
    </row>
    <row r="38" spans="2:10" x14ac:dyDescent="0.2">
      <c r="B38" s="8" t="s">
        <v>21</v>
      </c>
      <c r="C38" s="15">
        <f>SUM(F38,I38,J38)</f>
        <v>128134.21035997031</v>
      </c>
      <c r="D38" s="26">
        <v>269.547854621922</v>
      </c>
      <c r="E38" s="27">
        <v>19122</v>
      </c>
      <c r="F38" s="26">
        <f t="shared" ref="F38:F47" si="8">SUM(D38:E38)</f>
        <v>19391.547854621924</v>
      </c>
      <c r="G38" s="30">
        <v>31710.868333200098</v>
      </c>
      <c r="H38" s="27">
        <v>653.32314478074295</v>
      </c>
      <c r="I38" s="31">
        <f t="shared" si="2"/>
        <v>32364.191477980843</v>
      </c>
      <c r="J38" s="26">
        <v>76378.471027367545</v>
      </c>
    </row>
    <row r="39" spans="2:10" ht="17.25" customHeight="1" x14ac:dyDescent="0.2">
      <c r="B39" s="6" t="s">
        <v>22</v>
      </c>
      <c r="C39" s="13">
        <f>C40+C42+C44+C46</f>
        <v>2358202.9840432233</v>
      </c>
      <c r="D39" s="50">
        <f>D40+D42+D44+D46</f>
        <v>71183.035088034085</v>
      </c>
      <c r="E39" s="41">
        <f t="shared" ref="E39:J39" si="9">E40+E42+E44+E46</f>
        <v>169713</v>
      </c>
      <c r="F39" s="10">
        <f t="shared" si="8"/>
        <v>240896.03508803408</v>
      </c>
      <c r="G39" s="40">
        <f t="shared" si="9"/>
        <v>536404.64572248957</v>
      </c>
      <c r="H39" s="41">
        <f t="shared" si="9"/>
        <v>46479.454736273212</v>
      </c>
      <c r="I39" s="28">
        <f t="shared" si="2"/>
        <v>582884.10045876284</v>
      </c>
      <c r="J39" s="10">
        <f t="shared" si="9"/>
        <v>1534422.550017684</v>
      </c>
    </row>
    <row r="40" spans="2:10" x14ac:dyDescent="0.2">
      <c r="B40" s="7" t="s">
        <v>23</v>
      </c>
      <c r="C40" s="16">
        <v>509654</v>
      </c>
      <c r="D40" s="52">
        <v>8336.6202439919598</v>
      </c>
      <c r="E40" s="45">
        <v>87929</v>
      </c>
      <c r="F40" s="12">
        <f t="shared" si="8"/>
        <v>96265.620243991958</v>
      </c>
      <c r="G40" s="44">
        <v>98478.770347568003</v>
      </c>
      <c r="H40" s="45">
        <v>2312.7539349856802</v>
      </c>
      <c r="I40" s="32">
        <f t="shared" si="2"/>
        <v>100791.52428255368</v>
      </c>
      <c r="J40" s="12">
        <v>312597.5875352032</v>
      </c>
    </row>
    <row r="41" spans="2:10" x14ac:dyDescent="0.2">
      <c r="B41" s="8" t="s">
        <v>27</v>
      </c>
      <c r="C41" s="15">
        <v>130289</v>
      </c>
      <c r="D41" s="26">
        <v>672.82325313165495</v>
      </c>
      <c r="E41" s="27">
        <v>2228</v>
      </c>
      <c r="F41" s="26">
        <f t="shared" si="8"/>
        <v>2900.8232531316548</v>
      </c>
      <c r="G41" s="30">
        <v>26256.3091870598</v>
      </c>
      <c r="H41" s="27">
        <v>1693.2831530287201</v>
      </c>
      <c r="I41" s="31">
        <f t="shared" si="2"/>
        <v>27949.592340088519</v>
      </c>
      <c r="J41" s="26">
        <v>99437.711554811205</v>
      </c>
    </row>
    <row r="42" spans="2:10" x14ac:dyDescent="0.2">
      <c r="B42" s="7" t="s">
        <v>24</v>
      </c>
      <c r="C42" s="16">
        <f>SUM(F42,I42,J42)</f>
        <v>86877.984043223376</v>
      </c>
      <c r="D42" s="52">
        <v>7556.6755020445298</v>
      </c>
      <c r="E42" s="45">
        <v>1976</v>
      </c>
      <c r="F42" s="12">
        <f t="shared" si="8"/>
        <v>9532.6755020445307</v>
      </c>
      <c r="G42" s="44">
        <v>20729.777145823598</v>
      </c>
      <c r="H42" s="45">
        <v>1072.2810411784301</v>
      </c>
      <c r="I42" s="32">
        <f t="shared" ref="I42:I61" si="10">SUM(G42:H42)</f>
        <v>21802.058187002029</v>
      </c>
      <c r="J42" s="12">
        <v>55543.250354176816</v>
      </c>
    </row>
    <row r="43" spans="2:10" x14ac:dyDescent="0.2">
      <c r="B43" s="8" t="s">
        <v>61</v>
      </c>
      <c r="C43" s="15">
        <f>SUM(F43,I43,J43)</f>
        <v>50055.874440636668</v>
      </c>
      <c r="D43" s="26">
        <v>5719.8244150399096</v>
      </c>
      <c r="E43" s="27">
        <v>392</v>
      </c>
      <c r="F43" s="26">
        <f t="shared" si="8"/>
        <v>6111.8244150399096</v>
      </c>
      <c r="G43" s="30">
        <v>9727.0385679144892</v>
      </c>
      <c r="H43" s="27">
        <v>1072.2810411784301</v>
      </c>
      <c r="I43" s="31">
        <f t="shared" si="10"/>
        <v>10799.31960909292</v>
      </c>
      <c r="J43" s="26">
        <v>33144.730416503837</v>
      </c>
    </row>
    <row r="44" spans="2:10" x14ac:dyDescent="0.2">
      <c r="B44" s="7" t="s">
        <v>25</v>
      </c>
      <c r="C44" s="16">
        <v>508564</v>
      </c>
      <c r="D44" s="52">
        <v>2576.2901593656002</v>
      </c>
      <c r="E44" s="45">
        <v>53878</v>
      </c>
      <c r="F44" s="12">
        <f t="shared" si="8"/>
        <v>56454.290159365599</v>
      </c>
      <c r="G44" s="44">
        <v>106192.82190571399</v>
      </c>
      <c r="H44" s="45">
        <v>17519.1187072824</v>
      </c>
      <c r="I44" s="32">
        <f t="shared" si="10"/>
        <v>123711.94061299639</v>
      </c>
      <c r="J44" s="12">
        <v>328397.25606933911</v>
      </c>
    </row>
    <row r="45" spans="2:10" x14ac:dyDescent="0.2">
      <c r="B45" s="8" t="s">
        <v>28</v>
      </c>
      <c r="C45" s="15">
        <f>SUM(F45,I45,J45)</f>
        <v>392496.19849126041</v>
      </c>
      <c r="D45" s="26">
        <v>1043.78869770701</v>
      </c>
      <c r="E45" s="27">
        <v>48054</v>
      </c>
      <c r="F45" s="26">
        <f t="shared" si="8"/>
        <v>49097.788697707008</v>
      </c>
      <c r="G45" s="30">
        <v>77756.692322158502</v>
      </c>
      <c r="H45" s="27">
        <v>15025.333435803899</v>
      </c>
      <c r="I45" s="31">
        <f t="shared" si="10"/>
        <v>92782.025757962401</v>
      </c>
      <c r="J45" s="26">
        <v>250616.38403559101</v>
      </c>
    </row>
    <row r="46" spans="2:10" x14ac:dyDescent="0.2">
      <c r="B46" s="7" t="s">
        <v>26</v>
      </c>
      <c r="C46" s="16">
        <v>1253107</v>
      </c>
      <c r="D46" s="52">
        <v>52713.449182632001</v>
      </c>
      <c r="E46" s="45">
        <v>25930</v>
      </c>
      <c r="F46" s="12">
        <f t="shared" si="8"/>
        <v>78643.449182632001</v>
      </c>
      <c r="G46" s="44">
        <v>311003.27632338402</v>
      </c>
      <c r="H46" s="45">
        <v>25575.3010528267</v>
      </c>
      <c r="I46" s="32">
        <f t="shared" si="10"/>
        <v>336578.57737621071</v>
      </c>
      <c r="J46" s="12">
        <v>837884.45605896483</v>
      </c>
    </row>
    <row r="47" spans="2:10" x14ac:dyDescent="0.2">
      <c r="B47" s="8" t="s">
        <v>29</v>
      </c>
      <c r="C47" s="15">
        <f t="shared" ref="C47" si="11">SUM(F47,I47,J47)</f>
        <v>664770.92805952148</v>
      </c>
      <c r="D47" s="26">
        <v>27966.793235415102</v>
      </c>
      <c r="E47" s="27">
        <v>12137</v>
      </c>
      <c r="F47" s="26">
        <f t="shared" si="8"/>
        <v>40103.793235415098</v>
      </c>
      <c r="G47" s="30">
        <v>189733.80688359801</v>
      </c>
      <c r="H47" s="27">
        <v>15908.332623616399</v>
      </c>
      <c r="I47" s="31">
        <f t="shared" si="10"/>
        <v>205642.13950721442</v>
      </c>
      <c r="J47" s="26">
        <v>419024.99531689199</v>
      </c>
    </row>
    <row r="48" spans="2:10" ht="17.25" customHeight="1" x14ac:dyDescent="0.2">
      <c r="B48" s="6" t="s">
        <v>39</v>
      </c>
      <c r="C48" s="13">
        <f>C49+C51+C53</f>
        <v>668287.77192777256</v>
      </c>
      <c r="D48" s="50">
        <f>D49+D51+D53</f>
        <v>176905.7313169241</v>
      </c>
      <c r="E48" s="41">
        <f>E49+E51+E53</f>
        <v>39257</v>
      </c>
      <c r="F48" s="10">
        <f t="shared" si="5"/>
        <v>216162.7313169241</v>
      </c>
      <c r="G48" s="40">
        <f t="shared" ref="G48:J48" si="12">G49+G51+G53</f>
        <v>105997.56414417901</v>
      </c>
      <c r="H48" s="41">
        <f t="shared" si="12"/>
        <v>8678.8549066306696</v>
      </c>
      <c r="I48" s="28">
        <f t="shared" si="10"/>
        <v>114676.41905080968</v>
      </c>
      <c r="J48" s="10">
        <f t="shared" si="12"/>
        <v>337449.23380671395</v>
      </c>
    </row>
    <row r="49" spans="2:10" x14ac:dyDescent="0.2">
      <c r="B49" s="7" t="s">
        <v>30</v>
      </c>
      <c r="C49" s="16">
        <v>258100</v>
      </c>
      <c r="D49" s="52">
        <v>56432.726386018898</v>
      </c>
      <c r="E49" s="45">
        <v>16999</v>
      </c>
      <c r="F49" s="12">
        <f t="shared" ref="F49:F61" si="13">SUM(D49:E49)</f>
        <v>73431.726386018898</v>
      </c>
      <c r="G49" s="44">
        <v>45123.4745871997</v>
      </c>
      <c r="H49" s="45">
        <v>2458.4878307198801</v>
      </c>
      <c r="I49" s="32">
        <f t="shared" si="10"/>
        <v>47581.962417919582</v>
      </c>
      <c r="J49" s="12">
        <v>137086.9234427367</v>
      </c>
    </row>
    <row r="50" spans="2:10" x14ac:dyDescent="0.2">
      <c r="B50" s="8" t="s">
        <v>42</v>
      </c>
      <c r="C50" s="15">
        <v>77816</v>
      </c>
      <c r="D50" s="26">
        <v>17188.080934339701</v>
      </c>
      <c r="E50" s="27">
        <v>2112</v>
      </c>
      <c r="F50" s="26">
        <f t="shared" si="13"/>
        <v>19300.080934339701</v>
      </c>
      <c r="G50" s="30">
        <v>13152.738944839801</v>
      </c>
      <c r="H50" s="27">
        <v>0</v>
      </c>
      <c r="I50" s="31">
        <f t="shared" si="10"/>
        <v>13152.738944839801</v>
      </c>
      <c r="J50" s="26">
        <v>45358.743174625422</v>
      </c>
    </row>
    <row r="51" spans="2:10" x14ac:dyDescent="0.2">
      <c r="B51" s="7" t="s">
        <v>31</v>
      </c>
      <c r="C51" s="16">
        <f>SUM(F51,I51,J51)</f>
        <v>144848.27032037394</v>
      </c>
      <c r="D51" s="52">
        <v>34754.923787640902</v>
      </c>
      <c r="E51" s="45">
        <v>3809</v>
      </c>
      <c r="F51" s="12">
        <f t="shared" si="13"/>
        <v>38563.923787640902</v>
      </c>
      <c r="G51" s="44">
        <v>22393.114123172501</v>
      </c>
      <c r="H51" s="45">
        <v>4310.9845234802697</v>
      </c>
      <c r="I51" s="32">
        <f t="shared" si="10"/>
        <v>26704.098646652772</v>
      </c>
      <c r="J51" s="12">
        <v>79580.247886080251</v>
      </c>
    </row>
    <row r="52" spans="2:10" x14ac:dyDescent="0.2">
      <c r="B52" s="8" t="s">
        <v>62</v>
      </c>
      <c r="C52" s="15">
        <f>SUM(F52,I52,J52)</f>
        <v>26598.237609905518</v>
      </c>
      <c r="D52" s="26">
        <v>2481.5011801963301</v>
      </c>
      <c r="E52" s="27">
        <v>341</v>
      </c>
      <c r="F52" s="26">
        <f t="shared" si="13"/>
        <v>2822.5011801963301</v>
      </c>
      <c r="G52" s="30">
        <v>3096.6250310478399</v>
      </c>
      <c r="H52" s="27">
        <v>2689.9138675993299</v>
      </c>
      <c r="I52" s="31">
        <f t="shared" si="10"/>
        <v>5786.5388986471698</v>
      </c>
      <c r="J52" s="26">
        <v>17989.197531062018</v>
      </c>
    </row>
    <row r="53" spans="2:10" x14ac:dyDescent="0.2">
      <c r="B53" s="7" t="s">
        <v>32</v>
      </c>
      <c r="C53" s="16">
        <f>SUM(F53,I53,J53)</f>
        <v>265339.50160739862</v>
      </c>
      <c r="D53" s="52">
        <v>85718.081143264295</v>
      </c>
      <c r="E53" s="45">
        <v>18449</v>
      </c>
      <c r="F53" s="12">
        <f t="shared" si="13"/>
        <v>104167.08114326429</v>
      </c>
      <c r="G53" s="44">
        <v>38480.975433806801</v>
      </c>
      <c r="H53" s="45">
        <v>1909.38255243052</v>
      </c>
      <c r="I53" s="32">
        <f t="shared" si="10"/>
        <v>40390.357986237323</v>
      </c>
      <c r="J53" s="12">
        <v>120782.06247789699</v>
      </c>
    </row>
    <row r="54" spans="2:10" x14ac:dyDescent="0.2">
      <c r="B54" s="8" t="s">
        <v>43</v>
      </c>
      <c r="C54" s="15">
        <v>109656</v>
      </c>
      <c r="D54" s="26">
        <v>40923.656215844101</v>
      </c>
      <c r="E54" s="27">
        <v>4626</v>
      </c>
      <c r="F54" s="26">
        <f t="shared" si="13"/>
        <v>45549.656215844101</v>
      </c>
      <c r="G54" s="30">
        <v>18633.889388133601</v>
      </c>
      <c r="H54" s="27">
        <v>1113.62348246952</v>
      </c>
      <c r="I54" s="31">
        <f t="shared" si="10"/>
        <v>19747.512870603121</v>
      </c>
      <c r="J54" s="26">
        <v>44358.320842689303</v>
      </c>
    </row>
    <row r="55" spans="2:10" ht="17.25" customHeight="1" x14ac:dyDescent="0.2">
      <c r="B55" s="6" t="s">
        <v>33</v>
      </c>
      <c r="C55" s="13">
        <v>472792</v>
      </c>
      <c r="D55" s="50">
        <f>D56+D57+D59+D61</f>
        <v>53109.609076726534</v>
      </c>
      <c r="E55" s="41">
        <f t="shared" ref="E55:J55" si="14">E56+E57+E59+E61</f>
        <v>55768</v>
      </c>
      <c r="F55" s="10">
        <f t="shared" si="13"/>
        <v>108877.60907672654</v>
      </c>
      <c r="G55" s="40">
        <f t="shared" si="14"/>
        <v>73807.902368728508</v>
      </c>
      <c r="H55" s="41">
        <f t="shared" si="14"/>
        <v>18864.310663728233</v>
      </c>
      <c r="I55" s="28">
        <f t="shared" si="10"/>
        <v>92672.213032456741</v>
      </c>
      <c r="J55" s="10">
        <f t="shared" si="14"/>
        <v>271242.91792819835</v>
      </c>
    </row>
    <row r="56" spans="2:10" x14ac:dyDescent="0.2">
      <c r="B56" s="7" t="s">
        <v>34</v>
      </c>
      <c r="C56" s="16">
        <f>SUM(F56,I56,J56)</f>
        <v>68864.65703477677</v>
      </c>
      <c r="D56" s="55">
        <v>7238.4889624070302</v>
      </c>
      <c r="E56" s="45">
        <v>9058</v>
      </c>
      <c r="F56" s="12">
        <f t="shared" si="13"/>
        <v>16296.488962407031</v>
      </c>
      <c r="G56" s="44">
        <v>13648.133875727101</v>
      </c>
      <c r="H56" s="45">
        <v>2531.9218692476902</v>
      </c>
      <c r="I56" s="32">
        <f t="shared" si="10"/>
        <v>16180.05574497479</v>
      </c>
      <c r="J56" s="12">
        <v>36388.112327394949</v>
      </c>
    </row>
    <row r="57" spans="2:10" x14ac:dyDescent="0.2">
      <c r="B57" s="7" t="s">
        <v>35</v>
      </c>
      <c r="C57" s="16">
        <f>SUM(F57,I57,J57)</f>
        <v>123460.44365828251</v>
      </c>
      <c r="D57" s="55">
        <v>30308.8369592991</v>
      </c>
      <c r="E57" s="45">
        <v>16833</v>
      </c>
      <c r="F57" s="12">
        <f t="shared" si="13"/>
        <v>47141.8369592991</v>
      </c>
      <c r="G57" s="44">
        <v>13882.0499572831</v>
      </c>
      <c r="H57" s="45">
        <v>6524.4411687338497</v>
      </c>
      <c r="I57" s="32">
        <f t="shared" si="10"/>
        <v>20406.49112601695</v>
      </c>
      <c r="J57" s="12">
        <v>55912.115572966461</v>
      </c>
    </row>
    <row r="58" spans="2:10" x14ac:dyDescent="0.2">
      <c r="B58" s="8" t="s">
        <v>63</v>
      </c>
      <c r="C58" s="15">
        <f>SUM(F58,I58,J58)</f>
        <v>36730.560822886742</v>
      </c>
      <c r="D58" s="26">
        <v>1675.4759369262799</v>
      </c>
      <c r="E58" s="27">
        <v>5854</v>
      </c>
      <c r="F58" s="26">
        <f t="shared" si="13"/>
        <v>7529.4759369262802</v>
      </c>
      <c r="G58" s="30">
        <v>6359.1371859332903</v>
      </c>
      <c r="H58" s="27">
        <v>4402.4688316192496</v>
      </c>
      <c r="I58" s="31">
        <f t="shared" si="10"/>
        <v>10761.60601755254</v>
      </c>
      <c r="J58" s="26">
        <v>18439.478868407921</v>
      </c>
    </row>
    <row r="59" spans="2:10" x14ac:dyDescent="0.2">
      <c r="B59" s="7" t="s">
        <v>40</v>
      </c>
      <c r="C59" s="16">
        <f>SUM(F59,I59,J59)</f>
        <v>186113.3032224825</v>
      </c>
      <c r="D59" s="52">
        <v>10863.961506563999</v>
      </c>
      <c r="E59" s="45">
        <v>28942</v>
      </c>
      <c r="F59" s="12">
        <f t="shared" si="13"/>
        <v>39805.961506563995</v>
      </c>
      <c r="G59" s="44">
        <v>33985.061097324302</v>
      </c>
      <c r="H59" s="45">
        <v>5636.3390208614801</v>
      </c>
      <c r="I59" s="32">
        <f t="shared" si="10"/>
        <v>39621.400118185782</v>
      </c>
      <c r="J59" s="12">
        <v>106685.9415977327</v>
      </c>
    </row>
    <row r="60" spans="2:10" x14ac:dyDescent="0.2">
      <c r="B60" s="8" t="s">
        <v>64</v>
      </c>
      <c r="C60" s="15">
        <v>67808</v>
      </c>
      <c r="D60" s="26">
        <v>613.33986646436097</v>
      </c>
      <c r="E60" s="27">
        <v>2043</v>
      </c>
      <c r="F60" s="26">
        <f t="shared" si="13"/>
        <v>2656.339866464361</v>
      </c>
      <c r="G60" s="30">
        <v>11090.133955114399</v>
      </c>
      <c r="H60" s="27">
        <v>4609.89898241841</v>
      </c>
      <c r="I60" s="31">
        <f t="shared" si="10"/>
        <v>15700.032937532809</v>
      </c>
      <c r="J60" s="26">
        <v>49450.862500094423</v>
      </c>
    </row>
    <row r="61" spans="2:10" x14ac:dyDescent="0.2">
      <c r="B61" s="7" t="s">
        <v>36</v>
      </c>
      <c r="C61" s="16">
        <v>94355</v>
      </c>
      <c r="D61" s="52">
        <v>4698.32164845641</v>
      </c>
      <c r="E61" s="45">
        <v>935</v>
      </c>
      <c r="F61" s="12">
        <f t="shared" si="13"/>
        <v>5633.32164845641</v>
      </c>
      <c r="G61" s="44">
        <v>12292.657438394001</v>
      </c>
      <c r="H61" s="45">
        <v>4171.6086048852103</v>
      </c>
      <c r="I61" s="32">
        <f t="shared" si="10"/>
        <v>16464.266043279211</v>
      </c>
      <c r="J61" s="12">
        <v>72256.748430104242</v>
      </c>
    </row>
    <row r="62" spans="2:10" ht="31.5" customHeight="1" x14ac:dyDescent="0.2">
      <c r="B62" s="9" t="s">
        <v>41</v>
      </c>
      <c r="C62" s="19">
        <v>5970663</v>
      </c>
      <c r="D62" s="50">
        <f>D9+D20+D39+D48+D55</f>
        <v>801668.2389388514</v>
      </c>
      <c r="E62" s="41">
        <f t="shared" ref="E62:J62" si="15">E9+E20+E39+E48+E55</f>
        <v>689027</v>
      </c>
      <c r="F62" s="20">
        <f>F9+F20+F39+F48+F55</f>
        <v>1490695.2389388513</v>
      </c>
      <c r="G62" s="40">
        <f t="shared" si="15"/>
        <v>1409881.8171714691</v>
      </c>
      <c r="H62" s="41">
        <f t="shared" si="15"/>
        <v>117377.60093627022</v>
      </c>
      <c r="I62" s="33">
        <f>I9+I20+I39+I48+I55</f>
        <v>1527259.4181077394</v>
      </c>
      <c r="J62" s="20">
        <f t="shared" si="15"/>
        <v>2952708.0904384968</v>
      </c>
    </row>
    <row r="63" spans="2:10" ht="15" customHeight="1" x14ac:dyDescent="0.2">
      <c r="B63" s="21" t="s">
        <v>37</v>
      </c>
      <c r="C63" s="17">
        <v>2348605</v>
      </c>
      <c r="D63" s="53">
        <f t="shared" ref="D63:J63" si="16">D13+D16+D18+D22+D24+D26+D28+D30+D32+D34+D36+D38+D41+D43+D45+D47+D50+D52+D54+D58+D60</f>
        <v>149973.02726896788</v>
      </c>
      <c r="E63" s="47">
        <f t="shared" si="16"/>
        <v>145674</v>
      </c>
      <c r="F63" s="18">
        <f>F13+F16+F18+F22+F24+F26+F28+F30+F32+F34+F36+F38+F41+F43+F45+F47+F50+F52+F54+F58+F60</f>
        <v>295647.02726896782</v>
      </c>
      <c r="G63" s="46">
        <f t="shared" si="16"/>
        <v>605323.53478483111</v>
      </c>
      <c r="H63" s="47">
        <f t="shared" si="16"/>
        <v>63103.232677000669</v>
      </c>
      <c r="I63" s="34">
        <f>I13+I16+I18+I22+I24+I26+I28+I30+I32+I34+I36+I38+I41+I43+I45+I47+I50+I52+I54+I58+I60</f>
        <v>668426.76746183157</v>
      </c>
      <c r="J63" s="18">
        <f t="shared" si="16"/>
        <v>1384526.4053634971</v>
      </c>
    </row>
    <row r="64" spans="2:10" ht="15" customHeight="1" thickBot="1" x14ac:dyDescent="0.25">
      <c r="B64" s="22" t="s">
        <v>44</v>
      </c>
      <c r="C64" s="23">
        <f>C62-C63</f>
        <v>3622058</v>
      </c>
      <c r="D64" s="54">
        <f>D62-D63</f>
        <v>651695.21166988346</v>
      </c>
      <c r="E64" s="49">
        <f t="shared" ref="E64:J64" si="17">E62-E63</f>
        <v>543353</v>
      </c>
      <c r="F64" s="24">
        <f>F62-F63</f>
        <v>1195048.2116698835</v>
      </c>
      <c r="G64" s="48">
        <f t="shared" si="17"/>
        <v>804558.28238663799</v>
      </c>
      <c r="H64" s="49">
        <f t="shared" si="17"/>
        <v>54274.368259269548</v>
      </c>
      <c r="I64" s="35">
        <f>I62-I63</f>
        <v>858832.65064590785</v>
      </c>
      <c r="J64" s="24">
        <f t="shared" si="17"/>
        <v>1568181.6850749997</v>
      </c>
    </row>
    <row r="65" spans="2:10" ht="13.5" thickTop="1" x14ac:dyDescent="0.2">
      <c r="B65" s="5" t="s">
        <v>65</v>
      </c>
      <c r="C65" s="56"/>
      <c r="D65" s="56"/>
      <c r="E65" s="56"/>
      <c r="F65" s="56"/>
      <c r="G65" s="56"/>
      <c r="H65" s="56"/>
      <c r="I65" s="56"/>
      <c r="J65" s="56"/>
    </row>
    <row r="66" spans="2:10" x14ac:dyDescent="0.2">
      <c r="B66" s="5" t="s">
        <v>66</v>
      </c>
      <c r="C66" s="56"/>
      <c r="D66" s="56"/>
      <c r="E66" s="56"/>
      <c r="F66" s="56"/>
      <c r="G66" s="56"/>
      <c r="H66" s="56"/>
      <c r="I66" s="56"/>
      <c r="J66" s="56"/>
    </row>
    <row r="67" spans="2:10" x14ac:dyDescent="0.2">
      <c r="B67" s="4"/>
      <c r="C67" s="56"/>
      <c r="D67" s="56"/>
      <c r="E67" s="56"/>
      <c r="F67" s="56"/>
      <c r="G67" s="56"/>
      <c r="H67" s="56"/>
      <c r="I67" s="56"/>
      <c r="J67" s="56"/>
    </row>
    <row r="68" spans="2:10" x14ac:dyDescent="0.2">
      <c r="B68" s="4"/>
      <c r="C68" s="56"/>
      <c r="D68" s="56"/>
      <c r="E68" s="56"/>
      <c r="F68" s="56"/>
      <c r="G68" s="56"/>
      <c r="H68" s="56"/>
      <c r="I68" s="56"/>
      <c r="J68" s="56"/>
    </row>
    <row r="69" spans="2:10" x14ac:dyDescent="0.2">
      <c r="B69" s="4"/>
      <c r="C69" s="56"/>
      <c r="D69" s="56"/>
      <c r="E69" s="56"/>
      <c r="F69" s="56"/>
      <c r="G69" s="56"/>
      <c r="H69" s="56"/>
      <c r="I69" s="56"/>
      <c r="J69" s="56"/>
    </row>
    <row r="70" spans="2:10" x14ac:dyDescent="0.2">
      <c r="C70" s="56"/>
      <c r="D70" s="56"/>
      <c r="E70" s="56"/>
      <c r="F70" s="56"/>
      <c r="G70" s="56"/>
      <c r="H70" s="56"/>
      <c r="I70" s="56"/>
      <c r="J70" s="56"/>
    </row>
    <row r="71" spans="2:10" x14ac:dyDescent="0.2">
      <c r="B71" s="4"/>
      <c r="C71" s="56"/>
      <c r="D71" s="56"/>
      <c r="E71" s="56"/>
      <c r="F71" s="56"/>
      <c r="G71" s="56"/>
      <c r="H71" s="56"/>
      <c r="I71" s="56"/>
      <c r="J71" s="56"/>
    </row>
    <row r="72" spans="2:10" x14ac:dyDescent="0.2">
      <c r="B72" s="4"/>
      <c r="C72" s="56"/>
      <c r="D72" s="56"/>
      <c r="E72" s="56"/>
      <c r="F72" s="56"/>
      <c r="G72" s="56"/>
      <c r="H72" s="56"/>
      <c r="I72" s="56"/>
      <c r="J72" s="56"/>
    </row>
    <row r="73" spans="2:10" x14ac:dyDescent="0.2">
      <c r="C73" s="56"/>
      <c r="D73" s="56"/>
      <c r="E73" s="56"/>
      <c r="F73" s="56"/>
      <c r="G73" s="56"/>
      <c r="H73" s="56"/>
      <c r="I73" s="56"/>
      <c r="J73" s="56"/>
    </row>
  </sheetData>
  <mergeCells count="10">
    <mergeCell ref="B1:J1"/>
    <mergeCell ref="B2:J2"/>
    <mergeCell ref="B3:J3"/>
    <mergeCell ref="B5:B8"/>
    <mergeCell ref="C5:J5"/>
    <mergeCell ref="C6:C8"/>
    <mergeCell ref="D6:J6"/>
    <mergeCell ref="D7:F7"/>
    <mergeCell ref="G7:I7"/>
    <mergeCell ref="J7:J8"/>
  </mergeCells>
  <printOptions horizontalCentered="1"/>
  <pageMargins left="0" right="0" top="0.19685039370078741" bottom="0" header="0" footer="0"/>
  <pageSetup paperSize="9" scale="72" fitToHeight="2" orientation="portrait" r:id="rId1"/>
  <headerFooter alignWithMargins="0">
    <oddFooter>&amp;A</oddFooter>
  </headerFooter>
  <ignoredErrors>
    <ignoredError sqref="F13:F19 F36:F47" formulaRange="1"/>
    <ignoredError sqref="F20 F32:F35 F48:F51" formula="1" formulaRange="1"/>
    <ignoredError sqref="F21:F31 F52:F6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B1:J73"/>
  <sheetViews>
    <sheetView showGridLines="0" zoomScaleNormal="100" workbookViewId="0">
      <selection activeCell="C69" sqref="C69"/>
    </sheetView>
  </sheetViews>
  <sheetFormatPr defaultRowHeight="12.75" x14ac:dyDescent="0.2"/>
  <cols>
    <col min="1" max="1" width="3.85546875" style="1" customWidth="1"/>
    <col min="2" max="2" width="24" style="1" customWidth="1"/>
    <col min="3" max="10" width="13.7109375" style="3" customWidth="1"/>
    <col min="11" max="16384" width="9.140625" style="1"/>
  </cols>
  <sheetData>
    <row r="1" spans="2:10" ht="15.75" x14ac:dyDescent="0.2">
      <c r="B1" s="57" t="s">
        <v>49</v>
      </c>
      <c r="C1" s="57"/>
      <c r="D1" s="57"/>
      <c r="E1" s="57"/>
      <c r="F1" s="57"/>
      <c r="G1" s="57"/>
      <c r="H1" s="57"/>
      <c r="I1" s="57"/>
      <c r="J1" s="57"/>
    </row>
    <row r="2" spans="2:10" ht="15" customHeight="1" x14ac:dyDescent="0.2">
      <c r="B2" s="58" t="s">
        <v>38</v>
      </c>
      <c r="C2" s="58"/>
      <c r="D2" s="58"/>
      <c r="E2" s="58"/>
      <c r="F2" s="58"/>
      <c r="G2" s="58"/>
      <c r="H2" s="58"/>
      <c r="I2" s="58"/>
      <c r="J2" s="58"/>
    </row>
    <row r="3" spans="2:10" ht="14.25" customHeight="1" x14ac:dyDescent="0.2">
      <c r="B3" s="59">
        <v>2018</v>
      </c>
      <c r="C3" s="59"/>
      <c r="D3" s="59"/>
      <c r="E3" s="59"/>
      <c r="F3" s="59"/>
      <c r="G3" s="59"/>
      <c r="H3" s="59"/>
      <c r="I3" s="59"/>
      <c r="J3" s="59"/>
    </row>
    <row r="4" spans="2:10" ht="9.75" customHeight="1" thickBot="1" x14ac:dyDescent="0.25">
      <c r="C4" s="1"/>
      <c r="D4" s="1"/>
      <c r="E4" s="1"/>
      <c r="F4" s="1"/>
      <c r="G4" s="1"/>
      <c r="H4" s="1"/>
      <c r="I4" s="1"/>
      <c r="J4" s="1"/>
    </row>
    <row r="5" spans="2:10" ht="21.75" customHeight="1" thickTop="1" x14ac:dyDescent="0.2">
      <c r="B5" s="66" t="s">
        <v>45</v>
      </c>
      <c r="C5" s="60" t="s">
        <v>46</v>
      </c>
      <c r="D5" s="61"/>
      <c r="E5" s="61"/>
      <c r="F5" s="61"/>
      <c r="G5" s="61"/>
      <c r="H5" s="61"/>
      <c r="I5" s="61"/>
      <c r="J5" s="61"/>
    </row>
    <row r="6" spans="2:10" ht="17.25" customHeight="1" x14ac:dyDescent="0.2">
      <c r="B6" s="67"/>
      <c r="C6" s="63" t="s">
        <v>48</v>
      </c>
      <c r="D6" s="62" t="s">
        <v>47</v>
      </c>
      <c r="E6" s="62"/>
      <c r="F6" s="62"/>
      <c r="G6" s="62"/>
      <c r="H6" s="62"/>
      <c r="I6" s="62"/>
      <c r="J6" s="62"/>
    </row>
    <row r="7" spans="2:10" ht="36.75" customHeight="1" x14ac:dyDescent="0.2">
      <c r="B7" s="67"/>
      <c r="C7" s="64"/>
      <c r="D7" s="71" t="s">
        <v>50</v>
      </c>
      <c r="E7" s="72"/>
      <c r="F7" s="72"/>
      <c r="G7" s="73" t="s">
        <v>51</v>
      </c>
      <c r="H7" s="74"/>
      <c r="I7" s="75"/>
      <c r="J7" s="69" t="s">
        <v>52</v>
      </c>
    </row>
    <row r="8" spans="2:10" ht="36.75" customHeight="1" x14ac:dyDescent="0.2">
      <c r="B8" s="68"/>
      <c r="C8" s="65"/>
      <c r="D8" s="36" t="s">
        <v>68</v>
      </c>
      <c r="E8" s="37" t="s">
        <v>69</v>
      </c>
      <c r="F8" s="38" t="s">
        <v>70</v>
      </c>
      <c r="G8" s="36" t="s">
        <v>72</v>
      </c>
      <c r="H8" s="37" t="s">
        <v>67</v>
      </c>
      <c r="I8" s="39" t="s">
        <v>71</v>
      </c>
      <c r="J8" s="70"/>
    </row>
    <row r="9" spans="2:10" ht="17.25" customHeight="1" x14ac:dyDescent="0.2">
      <c r="B9" s="6" t="s">
        <v>0</v>
      </c>
      <c r="C9" s="13">
        <f>C10+C11+C12+C14+C15+C17+C19</f>
        <v>676856.14862062095</v>
      </c>
      <c r="D9" s="50">
        <f>D10+D11+D12+D14+D15+D17+D19</f>
        <v>140108.35419637407</v>
      </c>
      <c r="E9" s="41">
        <f>E10+E11+E12+E14+E15+E17+E19</f>
        <v>142414</v>
      </c>
      <c r="F9" s="25">
        <f>F10+F11+F12+F14+F15+F17+F19</f>
        <v>282522.35419637407</v>
      </c>
      <c r="G9" s="40">
        <f t="shared" ref="G9:J9" si="0">G10+G11+G12+G14+G15+G17+G19</f>
        <v>224815.88845727447</v>
      </c>
      <c r="H9" s="41">
        <f t="shared" si="0"/>
        <v>20392.430689604225</v>
      </c>
      <c r="I9" s="28">
        <f>I10+I11+I12+I14+I15+I17+I19</f>
        <v>245208.31914687867</v>
      </c>
      <c r="J9" s="10">
        <f t="shared" si="0"/>
        <v>149125.47527736821</v>
      </c>
    </row>
    <row r="10" spans="2:10" x14ac:dyDescent="0.2">
      <c r="B10" s="7" t="s">
        <v>1</v>
      </c>
      <c r="C10" s="14">
        <f>SUM(F10,I10,J10)</f>
        <v>64745.81203506935</v>
      </c>
      <c r="D10" s="51">
        <v>16125.290919863401</v>
      </c>
      <c r="E10" s="43">
        <v>21514</v>
      </c>
      <c r="F10" s="11">
        <f t="shared" ref="F10:F41" si="1">SUM(D10:E10)</f>
        <v>37639.290919863401</v>
      </c>
      <c r="G10" s="42">
        <v>11139.4451235417</v>
      </c>
      <c r="H10" s="43">
        <v>295.85597718468699</v>
      </c>
      <c r="I10" s="29">
        <f t="shared" ref="I10:I41" si="2">SUM(G10:H10)</f>
        <v>11435.301100726387</v>
      </c>
      <c r="J10" s="11">
        <v>15671.220014479561</v>
      </c>
    </row>
    <row r="11" spans="2:10" x14ac:dyDescent="0.2">
      <c r="B11" s="7" t="s">
        <v>2</v>
      </c>
      <c r="C11" s="14">
        <f t="shared" ref="C11:C19" si="3">SUM(F11,I11,J11)</f>
        <v>22956.351902059381</v>
      </c>
      <c r="D11" s="51">
        <v>3362.3297729536098</v>
      </c>
      <c r="E11" s="43">
        <v>2933</v>
      </c>
      <c r="F11" s="11">
        <f t="shared" si="1"/>
        <v>6295.3297729536098</v>
      </c>
      <c r="G11" s="42">
        <v>7700.2507842414798</v>
      </c>
      <c r="H11" s="43">
        <v>2901.7192794744601</v>
      </c>
      <c r="I11" s="29">
        <f t="shared" si="2"/>
        <v>10601.97006371594</v>
      </c>
      <c r="J11" s="11">
        <v>6059.0520653898302</v>
      </c>
    </row>
    <row r="12" spans="2:10" x14ac:dyDescent="0.2">
      <c r="B12" s="7" t="s">
        <v>3</v>
      </c>
      <c r="C12" s="14">
        <f t="shared" si="3"/>
        <v>164832.60306901569</v>
      </c>
      <c r="D12" s="51">
        <v>16752.807362715401</v>
      </c>
      <c r="E12" s="43">
        <v>33660</v>
      </c>
      <c r="F12" s="11">
        <f t="shared" si="1"/>
        <v>50412.807362715401</v>
      </c>
      <c r="G12" s="42">
        <v>66851.605910910599</v>
      </c>
      <c r="H12" s="43">
        <v>3925.7667298251499</v>
      </c>
      <c r="I12" s="29">
        <f t="shared" si="2"/>
        <v>70777.372640735746</v>
      </c>
      <c r="J12" s="11">
        <v>43642.423065564537</v>
      </c>
    </row>
    <row r="13" spans="2:10" x14ac:dyDescent="0.2">
      <c r="B13" s="8" t="s">
        <v>53</v>
      </c>
      <c r="C13" s="15">
        <f t="shared" si="3"/>
        <v>98692.593698683515</v>
      </c>
      <c r="D13" s="26">
        <v>6745.4766531241303</v>
      </c>
      <c r="E13" s="27">
        <v>13334</v>
      </c>
      <c r="F13" s="26">
        <f t="shared" si="1"/>
        <v>20079.476653124129</v>
      </c>
      <c r="G13" s="30">
        <v>34608.604988347499</v>
      </c>
      <c r="H13" s="27">
        <v>3463.56658650086</v>
      </c>
      <c r="I13" s="31">
        <f t="shared" si="2"/>
        <v>38072.171574848362</v>
      </c>
      <c r="J13" s="26">
        <v>40540.945470711027</v>
      </c>
    </row>
    <row r="14" spans="2:10" x14ac:dyDescent="0.2">
      <c r="B14" s="7" t="s">
        <v>4</v>
      </c>
      <c r="C14" s="14">
        <f t="shared" si="3"/>
        <v>19830.795738622244</v>
      </c>
      <c r="D14" s="51">
        <v>2210.8553995431298</v>
      </c>
      <c r="E14" s="43">
        <v>2589</v>
      </c>
      <c r="F14" s="11">
        <f t="shared" si="1"/>
        <v>4799.8553995431303</v>
      </c>
      <c r="G14" s="42">
        <v>6160.9080226427604</v>
      </c>
      <c r="H14" s="43">
        <v>728.46651256856501</v>
      </c>
      <c r="I14" s="29">
        <f t="shared" si="2"/>
        <v>6889.3745352113256</v>
      </c>
      <c r="J14" s="11">
        <v>8141.5658038677884</v>
      </c>
    </row>
    <row r="15" spans="2:10" x14ac:dyDescent="0.2">
      <c r="B15" s="7" t="s">
        <v>5</v>
      </c>
      <c r="C15" s="14">
        <f t="shared" si="3"/>
        <v>314686.16584120371</v>
      </c>
      <c r="D15" s="51">
        <v>78978.872401731802</v>
      </c>
      <c r="E15" s="43">
        <v>63461</v>
      </c>
      <c r="F15" s="11">
        <f t="shared" si="1"/>
        <v>142439.87240173179</v>
      </c>
      <c r="G15" s="42">
        <v>111691.521537248</v>
      </c>
      <c r="H15" s="43">
        <v>6311.5004390901704</v>
      </c>
      <c r="I15" s="29">
        <f t="shared" si="2"/>
        <v>118003.02197633818</v>
      </c>
      <c r="J15" s="11">
        <v>54243.271463133722</v>
      </c>
    </row>
    <row r="16" spans="2:10" x14ac:dyDescent="0.2">
      <c r="B16" s="8" t="s">
        <v>8</v>
      </c>
      <c r="C16" s="15">
        <f t="shared" si="3"/>
        <v>74278.996935446878</v>
      </c>
      <c r="D16" s="26">
        <v>2861.26441236556</v>
      </c>
      <c r="E16" s="27">
        <v>7783</v>
      </c>
      <c r="F16" s="26">
        <f t="shared" si="1"/>
        <v>10644.264412365559</v>
      </c>
      <c r="G16" s="30">
        <v>36481.882968978804</v>
      </c>
      <c r="H16" s="27">
        <v>4394.81775978523</v>
      </c>
      <c r="I16" s="31">
        <f t="shared" si="2"/>
        <v>40876.70072876403</v>
      </c>
      <c r="J16" s="26">
        <v>22758.031794317289</v>
      </c>
    </row>
    <row r="17" spans="2:10" x14ac:dyDescent="0.2">
      <c r="B17" s="7" t="s">
        <v>6</v>
      </c>
      <c r="C17" s="14">
        <f t="shared" si="3"/>
        <v>37120.297211848228</v>
      </c>
      <c r="D17" s="51">
        <v>5460.6096050912402</v>
      </c>
      <c r="E17" s="43">
        <v>11433</v>
      </c>
      <c r="F17" s="11">
        <f t="shared" si="1"/>
        <v>16893.609605091238</v>
      </c>
      <c r="G17" s="42">
        <v>14083.7577788901</v>
      </c>
      <c r="H17" s="43">
        <v>388.04513387485201</v>
      </c>
      <c r="I17" s="29">
        <f t="shared" si="2"/>
        <v>14471.802912764952</v>
      </c>
      <c r="J17" s="11">
        <v>5754.884693992044</v>
      </c>
    </row>
    <row r="18" spans="2:10" x14ac:dyDescent="0.2">
      <c r="B18" s="8" t="s">
        <v>54</v>
      </c>
      <c r="C18" s="15">
        <f t="shared" si="3"/>
        <v>25976.364955569778</v>
      </c>
      <c r="D18" s="26">
        <v>3994.2425305882498</v>
      </c>
      <c r="E18" s="27">
        <v>7219</v>
      </c>
      <c r="F18" s="26">
        <f t="shared" si="1"/>
        <v>11213.24253058825</v>
      </c>
      <c r="G18" s="30">
        <v>9853.8372170347702</v>
      </c>
      <c r="H18" s="27">
        <v>388.04513387485201</v>
      </c>
      <c r="I18" s="31">
        <f t="shared" si="2"/>
        <v>10241.882350909622</v>
      </c>
      <c r="J18" s="26">
        <v>4521.2400740719067</v>
      </c>
    </row>
    <row r="19" spans="2:10" x14ac:dyDescent="0.2">
      <c r="B19" s="7" t="s">
        <v>7</v>
      </c>
      <c r="C19" s="14">
        <f t="shared" si="3"/>
        <v>52684.122822802376</v>
      </c>
      <c r="D19" s="52">
        <v>17217.588734475499</v>
      </c>
      <c r="E19" s="45">
        <v>6824</v>
      </c>
      <c r="F19" s="12">
        <f t="shared" si="1"/>
        <v>24041.588734475499</v>
      </c>
      <c r="G19" s="44">
        <v>7188.3992997998203</v>
      </c>
      <c r="H19" s="45">
        <v>5841.07661758634</v>
      </c>
      <c r="I19" s="32">
        <f t="shared" si="2"/>
        <v>13029.47591738616</v>
      </c>
      <c r="J19" s="12">
        <v>15613.05817094072</v>
      </c>
    </row>
    <row r="20" spans="2:10" ht="17.25" customHeight="1" x14ac:dyDescent="0.2">
      <c r="B20" s="6" t="s">
        <v>9</v>
      </c>
      <c r="C20" s="13">
        <f>C21+C23+C25+C27+C29+C31+C33+C35+C37</f>
        <v>1789813.7327234349</v>
      </c>
      <c r="D20" s="50">
        <f>D21+D23+D25+D27+D29+D31+D33+D35+D37</f>
        <v>305863.62664179865</v>
      </c>
      <c r="E20" s="41">
        <f t="shared" ref="E20:J20" si="4">E21+E23+E25+E27+E29+E31+E33+E35+E37</f>
        <v>308110</v>
      </c>
      <c r="F20" s="10">
        <f t="shared" si="1"/>
        <v>613973.62664179865</v>
      </c>
      <c r="G20" s="40">
        <f t="shared" si="4"/>
        <v>440121.65351119597</v>
      </c>
      <c r="H20" s="41">
        <f>H21+H23+H25+H27+H29+H31+H33+H35+H37</f>
        <v>23355.759751810547</v>
      </c>
      <c r="I20" s="28">
        <f t="shared" si="2"/>
        <v>463477.41326300649</v>
      </c>
      <c r="J20" s="10">
        <f t="shared" si="4"/>
        <v>712362.69281862967</v>
      </c>
    </row>
    <row r="21" spans="2:10" x14ac:dyDescent="0.2">
      <c r="B21" s="7" t="s">
        <v>10</v>
      </c>
      <c r="C21" s="16">
        <f t="shared" ref="C21:C38" si="5">SUM(F21,I21,J21)</f>
        <v>365970.61763540178</v>
      </c>
      <c r="D21" s="52">
        <v>177396.69176279599</v>
      </c>
      <c r="E21" s="45">
        <v>62149</v>
      </c>
      <c r="F21" s="12">
        <f t="shared" si="1"/>
        <v>239545.69176279599</v>
      </c>
      <c r="G21" s="44">
        <v>85321.715323712502</v>
      </c>
      <c r="H21" s="45">
        <v>5546.4327787380898</v>
      </c>
      <c r="I21" s="32">
        <f t="shared" si="2"/>
        <v>90868.148102450592</v>
      </c>
      <c r="J21" s="12">
        <v>35556.777770155233</v>
      </c>
    </row>
    <row r="22" spans="2:10" x14ac:dyDescent="0.2">
      <c r="B22" s="8" t="s">
        <v>55</v>
      </c>
      <c r="C22" s="15">
        <f t="shared" si="5"/>
        <v>48076.617060512377</v>
      </c>
      <c r="D22" s="26">
        <v>3636.9586454164601</v>
      </c>
      <c r="E22" s="27">
        <v>4884</v>
      </c>
      <c r="F22" s="26">
        <f t="shared" si="1"/>
        <v>8520.9586454164601</v>
      </c>
      <c r="G22" s="30">
        <v>21149.945690899302</v>
      </c>
      <c r="H22" s="27">
        <v>2377.2288891919902</v>
      </c>
      <c r="I22" s="31">
        <f t="shared" si="2"/>
        <v>23527.17458009129</v>
      </c>
      <c r="J22" s="26">
        <v>16028.48383500463</v>
      </c>
    </row>
    <row r="23" spans="2:10" x14ac:dyDescent="0.2">
      <c r="B23" s="7" t="s">
        <v>11</v>
      </c>
      <c r="C23" s="16">
        <f t="shared" si="5"/>
        <v>108076.39570383285</v>
      </c>
      <c r="D23" s="52">
        <v>25817.9884173028</v>
      </c>
      <c r="E23" s="45">
        <v>38750</v>
      </c>
      <c r="F23" s="12">
        <f t="shared" si="1"/>
        <v>64567.988417302797</v>
      </c>
      <c r="G23" s="44">
        <v>25701.5672968166</v>
      </c>
      <c r="H23" s="45">
        <v>875.52236447959206</v>
      </c>
      <c r="I23" s="32">
        <f t="shared" si="2"/>
        <v>26577.089661296191</v>
      </c>
      <c r="J23" s="12">
        <v>16931.31762523386</v>
      </c>
    </row>
    <row r="24" spans="2:10" x14ac:dyDescent="0.2">
      <c r="B24" s="8" t="s">
        <v>56</v>
      </c>
      <c r="C24" s="15">
        <f t="shared" si="5"/>
        <v>34819.847365227652</v>
      </c>
      <c r="D24" s="26">
        <v>7150.9223956488604</v>
      </c>
      <c r="E24" s="27">
        <v>6684</v>
      </c>
      <c r="F24" s="26">
        <f t="shared" si="1"/>
        <v>13834.92239564886</v>
      </c>
      <c r="G24" s="30">
        <v>12248.278242558899</v>
      </c>
      <c r="H24" s="27">
        <v>875.52236447959206</v>
      </c>
      <c r="I24" s="31">
        <f t="shared" si="2"/>
        <v>13123.800607038491</v>
      </c>
      <c r="J24" s="26">
        <v>7861.1243625402994</v>
      </c>
    </row>
    <row r="25" spans="2:10" x14ac:dyDescent="0.2">
      <c r="B25" s="7" t="s">
        <v>12</v>
      </c>
      <c r="C25" s="16">
        <f t="shared" si="5"/>
        <v>229627.40670102858</v>
      </c>
      <c r="D25" s="52">
        <v>16067.7116876244</v>
      </c>
      <c r="E25" s="45">
        <v>6954</v>
      </c>
      <c r="F25" s="12">
        <f t="shared" si="1"/>
        <v>23021.7116876244</v>
      </c>
      <c r="G25" s="44">
        <v>69768.255176646897</v>
      </c>
      <c r="H25" s="45">
        <v>0</v>
      </c>
      <c r="I25" s="32">
        <f t="shared" si="2"/>
        <v>69768.255176646897</v>
      </c>
      <c r="J25" s="12">
        <v>136837.43983675729</v>
      </c>
    </row>
    <row r="26" spans="2:10" x14ac:dyDescent="0.2">
      <c r="B26" s="8" t="s">
        <v>19</v>
      </c>
      <c r="C26" s="15">
        <f t="shared" si="5"/>
        <v>117286.7768788863</v>
      </c>
      <c r="D26" s="26">
        <v>3369.23553759782</v>
      </c>
      <c r="E26" s="27">
        <v>614</v>
      </c>
      <c r="F26" s="26">
        <f t="shared" si="1"/>
        <v>3983.23553759782</v>
      </c>
      <c r="G26" s="30">
        <v>28898.9523852766</v>
      </c>
      <c r="H26" s="27">
        <v>0</v>
      </c>
      <c r="I26" s="31">
        <f t="shared" si="2"/>
        <v>28898.9523852766</v>
      </c>
      <c r="J26" s="26">
        <v>84404.588956011881</v>
      </c>
    </row>
    <row r="27" spans="2:10" x14ac:dyDescent="0.2">
      <c r="B27" s="7" t="s">
        <v>13</v>
      </c>
      <c r="C27" s="16">
        <f t="shared" si="5"/>
        <v>88896.093319437205</v>
      </c>
      <c r="D27" s="52">
        <v>7088.3710410726299</v>
      </c>
      <c r="E27" s="45">
        <v>17716</v>
      </c>
      <c r="F27" s="12">
        <f t="shared" si="1"/>
        <v>24804.371041072631</v>
      </c>
      <c r="G27" s="44">
        <v>24442.359228016499</v>
      </c>
      <c r="H27" s="45">
        <v>0</v>
      </c>
      <c r="I27" s="32">
        <f t="shared" si="2"/>
        <v>24442.359228016499</v>
      </c>
      <c r="J27" s="12">
        <v>39649.363050348067</v>
      </c>
    </row>
    <row r="28" spans="2:10" x14ac:dyDescent="0.2">
      <c r="B28" s="8" t="s">
        <v>57</v>
      </c>
      <c r="C28" s="15">
        <f t="shared" si="5"/>
        <v>30594.031273455781</v>
      </c>
      <c r="D28" s="26">
        <v>374.36151081660898</v>
      </c>
      <c r="E28" s="27">
        <v>1550</v>
      </c>
      <c r="F28" s="26">
        <f t="shared" si="1"/>
        <v>1924.3615108166091</v>
      </c>
      <c r="G28" s="30">
        <v>11706.490573126501</v>
      </c>
      <c r="H28" s="27">
        <v>0</v>
      </c>
      <c r="I28" s="31">
        <f t="shared" si="2"/>
        <v>11706.490573126501</v>
      </c>
      <c r="J28" s="26">
        <v>16963.17918951267</v>
      </c>
    </row>
    <row r="29" spans="2:10" x14ac:dyDescent="0.2">
      <c r="B29" s="7" t="s">
        <v>14</v>
      </c>
      <c r="C29" s="16">
        <f t="shared" si="5"/>
        <v>120410.71331786177</v>
      </c>
      <c r="D29" s="52">
        <v>5613.7287312293602</v>
      </c>
      <c r="E29" s="45">
        <v>32820</v>
      </c>
      <c r="F29" s="12">
        <f t="shared" si="1"/>
        <v>38433.728731229363</v>
      </c>
      <c r="G29" s="44">
        <v>28248.713443498698</v>
      </c>
      <c r="H29" s="45">
        <v>3050.93862658738</v>
      </c>
      <c r="I29" s="32">
        <f t="shared" si="2"/>
        <v>31299.652070086078</v>
      </c>
      <c r="J29" s="12">
        <v>50677.332516546317</v>
      </c>
    </row>
    <row r="30" spans="2:10" x14ac:dyDescent="0.2">
      <c r="B30" s="8" t="s">
        <v>58</v>
      </c>
      <c r="C30" s="15">
        <f t="shared" si="5"/>
        <v>44999.794706870263</v>
      </c>
      <c r="D30" s="26">
        <v>2265.3025947225201</v>
      </c>
      <c r="E30" s="27">
        <v>5495</v>
      </c>
      <c r="F30" s="26">
        <f t="shared" si="1"/>
        <v>7760.3025947225196</v>
      </c>
      <c r="G30" s="30">
        <v>11283.4832525317</v>
      </c>
      <c r="H30" s="27">
        <v>1992.73272527276</v>
      </c>
      <c r="I30" s="31">
        <f t="shared" si="2"/>
        <v>13276.215977804459</v>
      </c>
      <c r="J30" s="26">
        <v>23963.27613434329</v>
      </c>
    </row>
    <row r="31" spans="2:10" x14ac:dyDescent="0.2">
      <c r="B31" s="7" t="s">
        <v>15</v>
      </c>
      <c r="C31" s="16">
        <f t="shared" si="5"/>
        <v>275104.89042743377</v>
      </c>
      <c r="D31" s="52">
        <v>15604.964628412999</v>
      </c>
      <c r="E31" s="45">
        <v>12783</v>
      </c>
      <c r="F31" s="12">
        <f t="shared" si="1"/>
        <v>28387.964628412999</v>
      </c>
      <c r="G31" s="44">
        <v>67904.225532256707</v>
      </c>
      <c r="H31" s="45">
        <v>1301.24312094825</v>
      </c>
      <c r="I31" s="32">
        <f t="shared" si="2"/>
        <v>69205.468653204953</v>
      </c>
      <c r="J31" s="12">
        <v>177511.4571458158</v>
      </c>
    </row>
    <row r="32" spans="2:10" x14ac:dyDescent="0.2">
      <c r="B32" s="8" t="s">
        <v>20</v>
      </c>
      <c r="C32" s="15">
        <f t="shared" si="5"/>
        <v>135275.09013700878</v>
      </c>
      <c r="D32" s="26">
        <v>2104.9583927728399</v>
      </c>
      <c r="E32" s="27">
        <v>628</v>
      </c>
      <c r="F32" s="26">
        <f t="shared" si="1"/>
        <v>2732.9583927728399</v>
      </c>
      <c r="G32" s="30">
        <v>35357.186215274101</v>
      </c>
      <c r="H32" s="27">
        <v>1301.24312094825</v>
      </c>
      <c r="I32" s="31">
        <f t="shared" si="2"/>
        <v>36658.429336222354</v>
      </c>
      <c r="J32" s="26">
        <v>95883.702408013589</v>
      </c>
    </row>
    <row r="33" spans="2:10" x14ac:dyDescent="0.2">
      <c r="B33" s="7" t="s">
        <v>16</v>
      </c>
      <c r="C33" s="16">
        <f t="shared" si="5"/>
        <v>112500.16644266178</v>
      </c>
      <c r="D33" s="52">
        <v>6484.21924520435</v>
      </c>
      <c r="E33" s="45">
        <v>23411</v>
      </c>
      <c r="F33" s="12">
        <f t="shared" si="1"/>
        <v>29895.219245204349</v>
      </c>
      <c r="G33" s="44">
        <v>27951.0434054824</v>
      </c>
      <c r="H33" s="45">
        <v>2349.1663494494401</v>
      </c>
      <c r="I33" s="32">
        <f t="shared" si="2"/>
        <v>30300.209754931839</v>
      </c>
      <c r="J33" s="12">
        <v>52304.737442525591</v>
      </c>
    </row>
    <row r="34" spans="2:10" x14ac:dyDescent="0.2">
      <c r="B34" s="8" t="s">
        <v>59</v>
      </c>
      <c r="C34" s="15">
        <f t="shared" si="5"/>
        <v>50933.049882705745</v>
      </c>
      <c r="D34" s="26">
        <v>2337.6875146792399</v>
      </c>
      <c r="E34" s="27">
        <v>2497</v>
      </c>
      <c r="F34" s="26">
        <f t="shared" si="1"/>
        <v>4834.6875146792399</v>
      </c>
      <c r="G34" s="30">
        <v>8678.8155107531002</v>
      </c>
      <c r="H34" s="27">
        <v>1770.0247932213499</v>
      </c>
      <c r="I34" s="31">
        <f t="shared" si="2"/>
        <v>10448.84030397445</v>
      </c>
      <c r="J34" s="26">
        <v>35649.522064052057</v>
      </c>
    </row>
    <row r="35" spans="2:10" x14ac:dyDescent="0.2">
      <c r="B35" s="7" t="s">
        <v>17</v>
      </c>
      <c r="C35" s="16">
        <f t="shared" si="5"/>
        <v>75684.016608435602</v>
      </c>
      <c r="D35" s="52">
        <v>4333.2700475199199</v>
      </c>
      <c r="E35" s="45">
        <v>18122</v>
      </c>
      <c r="F35" s="12">
        <f t="shared" si="1"/>
        <v>22455.27004751992</v>
      </c>
      <c r="G35" s="44">
        <v>17524.570124689799</v>
      </c>
      <c r="H35" s="45">
        <v>984.21887616230799</v>
      </c>
      <c r="I35" s="32">
        <f t="shared" si="2"/>
        <v>18508.789000852106</v>
      </c>
      <c r="J35" s="12">
        <v>34719.95756006358</v>
      </c>
    </row>
    <row r="36" spans="2:10" x14ac:dyDescent="0.2">
      <c r="B36" s="8" t="s">
        <v>60</v>
      </c>
      <c r="C36" s="15">
        <f t="shared" si="5"/>
        <v>32397.14162684523</v>
      </c>
      <c r="D36" s="26">
        <v>1001.47781157554</v>
      </c>
      <c r="E36" s="27">
        <v>1907</v>
      </c>
      <c r="F36" s="26">
        <f t="shared" si="1"/>
        <v>2908.4778115755398</v>
      </c>
      <c r="G36" s="30">
        <v>6127.29347898174</v>
      </c>
      <c r="H36" s="27">
        <v>736.98934158497002</v>
      </c>
      <c r="I36" s="31">
        <f t="shared" si="2"/>
        <v>6864.2828205667101</v>
      </c>
      <c r="J36" s="26">
        <v>22624.38099470298</v>
      </c>
    </row>
    <row r="37" spans="2:10" x14ac:dyDescent="0.2">
      <c r="B37" s="7" t="s">
        <v>18</v>
      </c>
      <c r="C37" s="16">
        <f t="shared" si="5"/>
        <v>413543.43256734149</v>
      </c>
      <c r="D37" s="52">
        <v>47456.681080636197</v>
      </c>
      <c r="E37" s="45">
        <v>95405</v>
      </c>
      <c r="F37" s="12">
        <f t="shared" si="1"/>
        <v>142861.68108063619</v>
      </c>
      <c r="G37" s="44">
        <v>93259.203980075894</v>
      </c>
      <c r="H37" s="45">
        <v>9248.23763544549</v>
      </c>
      <c r="I37" s="32">
        <f t="shared" si="2"/>
        <v>102507.44161552138</v>
      </c>
      <c r="J37" s="12">
        <v>168174.30987118391</v>
      </c>
    </row>
    <row r="38" spans="2:10" x14ac:dyDescent="0.2">
      <c r="B38" s="8" t="s">
        <v>21</v>
      </c>
      <c r="C38" s="15">
        <f t="shared" si="5"/>
        <v>116636.67972044539</v>
      </c>
      <c r="D38" s="26">
        <v>1670.7266603195801</v>
      </c>
      <c r="E38" s="27">
        <v>15714</v>
      </c>
      <c r="F38" s="26">
        <f t="shared" si="1"/>
        <v>17384.726660319579</v>
      </c>
      <c r="G38" s="30">
        <v>25086.252722540299</v>
      </c>
      <c r="H38" s="27">
        <v>1626.3250445772701</v>
      </c>
      <c r="I38" s="31">
        <f t="shared" si="2"/>
        <v>26712.577767117567</v>
      </c>
      <c r="J38" s="26">
        <v>72539.375293008241</v>
      </c>
    </row>
    <row r="39" spans="2:10" ht="17.25" customHeight="1" x14ac:dyDescent="0.2">
      <c r="B39" s="6" t="s">
        <v>22</v>
      </c>
      <c r="C39" s="13">
        <f>C40+C42+C44+C46</f>
        <v>2261531.7969640717</v>
      </c>
      <c r="D39" s="50">
        <f>D40+D42+D44+D46</f>
        <v>60758.936453035567</v>
      </c>
      <c r="E39" s="41">
        <f t="shared" ref="E39:J39" si="6">E40+E42+E44+E46</f>
        <v>174520</v>
      </c>
      <c r="F39" s="10">
        <f t="shared" si="1"/>
        <v>235278.93645303557</v>
      </c>
      <c r="G39" s="40">
        <f>G40+G42+G44+G46</f>
        <v>455428.4955714902</v>
      </c>
      <c r="H39" s="41">
        <f t="shared" si="6"/>
        <v>25949.115479720502</v>
      </c>
      <c r="I39" s="28">
        <f t="shared" si="2"/>
        <v>481377.61105121073</v>
      </c>
      <c r="J39" s="10">
        <f t="shared" si="6"/>
        <v>1544875.2494598255</v>
      </c>
    </row>
    <row r="40" spans="2:10" x14ac:dyDescent="0.2">
      <c r="B40" s="7" t="s">
        <v>23</v>
      </c>
      <c r="C40" s="16">
        <f t="shared" ref="C40:C47" si="7">SUM(F40,I40,J40)</f>
        <v>481204.28206530836</v>
      </c>
      <c r="D40" s="52">
        <v>14080.0968383498</v>
      </c>
      <c r="E40" s="45">
        <v>90547</v>
      </c>
      <c r="F40" s="12">
        <f t="shared" si="1"/>
        <v>104627.0968383498</v>
      </c>
      <c r="G40" s="44">
        <v>76032.7964584492</v>
      </c>
      <c r="H40" s="45">
        <v>2133.0981869043699</v>
      </c>
      <c r="I40" s="32">
        <f t="shared" si="2"/>
        <v>78165.894645353575</v>
      </c>
      <c r="J40" s="12">
        <v>298411.29058160499</v>
      </c>
    </row>
    <row r="41" spans="2:10" x14ac:dyDescent="0.2">
      <c r="B41" s="8" t="s">
        <v>27</v>
      </c>
      <c r="C41" s="15">
        <f t="shared" si="7"/>
        <v>122900.55400192618</v>
      </c>
      <c r="D41" s="26">
        <v>3094.0242037449598</v>
      </c>
      <c r="E41" s="27">
        <v>3213</v>
      </c>
      <c r="F41" s="26">
        <f t="shared" si="1"/>
        <v>6307.0242037449598</v>
      </c>
      <c r="G41" s="30">
        <v>22572.335769999499</v>
      </c>
      <c r="H41" s="27">
        <v>441.49961521896103</v>
      </c>
      <c r="I41" s="31">
        <f t="shared" si="2"/>
        <v>23013.835385218459</v>
      </c>
      <c r="J41" s="26">
        <v>93579.694412962766</v>
      </c>
    </row>
    <row r="42" spans="2:10" x14ac:dyDescent="0.2">
      <c r="B42" s="7" t="s">
        <v>24</v>
      </c>
      <c r="C42" s="16">
        <f t="shared" si="7"/>
        <v>80465.062823629269</v>
      </c>
      <c r="D42" s="52">
        <v>3616.5360628255698</v>
      </c>
      <c r="E42" s="45">
        <v>2338</v>
      </c>
      <c r="F42" s="12">
        <f t="shared" ref="F42:F61" si="8">SUM(D42:E42)</f>
        <v>5954.5360628255694</v>
      </c>
      <c r="G42" s="44">
        <v>17676.389444531</v>
      </c>
      <c r="H42" s="45">
        <v>3114.7779673411101</v>
      </c>
      <c r="I42" s="32">
        <f t="shared" ref="I42:I61" si="9">SUM(G42:H42)</f>
        <v>20791.167411872109</v>
      </c>
      <c r="J42" s="12">
        <v>53719.35934893159</v>
      </c>
    </row>
    <row r="43" spans="2:10" x14ac:dyDescent="0.2">
      <c r="B43" s="8" t="s">
        <v>61</v>
      </c>
      <c r="C43" s="15">
        <f t="shared" si="7"/>
        <v>43130.797543798602</v>
      </c>
      <c r="D43" s="26">
        <v>2265.7595702868198</v>
      </c>
      <c r="E43" s="27">
        <v>411</v>
      </c>
      <c r="F43" s="26">
        <f t="shared" si="8"/>
        <v>2676.7595702868198</v>
      </c>
      <c r="G43" s="30">
        <v>10027.560602597499</v>
      </c>
      <c r="H43" s="27">
        <v>2695.1077367355701</v>
      </c>
      <c r="I43" s="31">
        <f t="shared" si="9"/>
        <v>12722.66833933307</v>
      </c>
      <c r="J43" s="26">
        <v>27731.369634178711</v>
      </c>
    </row>
    <row r="44" spans="2:10" x14ac:dyDescent="0.2">
      <c r="B44" s="7" t="s">
        <v>25</v>
      </c>
      <c r="C44" s="16">
        <f t="shared" si="7"/>
        <v>515371.19235486869</v>
      </c>
      <c r="D44" s="52">
        <v>3273.8862318145998</v>
      </c>
      <c r="E44" s="45">
        <v>56457</v>
      </c>
      <c r="F44" s="12">
        <f t="shared" si="8"/>
        <v>59730.886231814598</v>
      </c>
      <c r="G44" s="44">
        <v>103298.99200139601</v>
      </c>
      <c r="H44" s="45">
        <v>9636.7763895614207</v>
      </c>
      <c r="I44" s="32">
        <f t="shared" si="9"/>
        <v>112935.76839095743</v>
      </c>
      <c r="J44" s="12">
        <v>342704.53773209668</v>
      </c>
    </row>
    <row r="45" spans="2:10" x14ac:dyDescent="0.2">
      <c r="B45" s="8" t="s">
        <v>28</v>
      </c>
      <c r="C45" s="15">
        <f t="shared" si="7"/>
        <v>387218.16803659766</v>
      </c>
      <c r="D45" s="26">
        <v>1695.93535003486</v>
      </c>
      <c r="E45" s="27">
        <v>50499</v>
      </c>
      <c r="F45" s="26">
        <f t="shared" si="8"/>
        <v>52194.935350034859</v>
      </c>
      <c r="G45" s="30">
        <v>73341.7165734546</v>
      </c>
      <c r="H45" s="27">
        <v>6733.4995542298302</v>
      </c>
      <c r="I45" s="31">
        <f t="shared" si="9"/>
        <v>80075.216127684427</v>
      </c>
      <c r="J45" s="26">
        <v>254948.01655887839</v>
      </c>
    </row>
    <row r="46" spans="2:10" x14ac:dyDescent="0.2">
      <c r="B46" s="7" t="s">
        <v>26</v>
      </c>
      <c r="C46" s="16">
        <f t="shared" si="7"/>
        <v>1184491.2597202654</v>
      </c>
      <c r="D46" s="52">
        <v>39788.417320045599</v>
      </c>
      <c r="E46" s="45">
        <v>25178</v>
      </c>
      <c r="F46" s="12">
        <f t="shared" si="8"/>
        <v>64966.417320045599</v>
      </c>
      <c r="G46" s="44">
        <v>258420.317667114</v>
      </c>
      <c r="H46" s="45">
        <v>11064.4629359136</v>
      </c>
      <c r="I46" s="32">
        <f t="shared" si="9"/>
        <v>269484.78060302761</v>
      </c>
      <c r="J46" s="12">
        <v>850040.06179719209</v>
      </c>
    </row>
    <row r="47" spans="2:10" x14ac:dyDescent="0.2">
      <c r="B47" s="8" t="s">
        <v>29</v>
      </c>
      <c r="C47" s="15">
        <f t="shared" si="7"/>
        <v>576799.07183158363</v>
      </c>
      <c r="D47" s="26">
        <v>30288.3648943882</v>
      </c>
      <c r="E47" s="27">
        <v>12212</v>
      </c>
      <c r="F47" s="26">
        <f t="shared" si="8"/>
        <v>42500.3648943882</v>
      </c>
      <c r="G47" s="30">
        <v>140195.50418540699</v>
      </c>
      <c r="H47" s="27">
        <v>5137.4598722132396</v>
      </c>
      <c r="I47" s="31">
        <f t="shared" si="9"/>
        <v>145332.96405762024</v>
      </c>
      <c r="J47" s="26">
        <v>388965.74287957518</v>
      </c>
    </row>
    <row r="48" spans="2:10" ht="17.25" customHeight="1" x14ac:dyDescent="0.2">
      <c r="B48" s="6" t="s">
        <v>39</v>
      </c>
      <c r="C48" s="13">
        <f>C49+C51+C53</f>
        <v>670807.32404225413</v>
      </c>
      <c r="D48" s="50">
        <f>D49+D51+D53</f>
        <v>157448.96552664769</v>
      </c>
      <c r="E48" s="41">
        <f>E49+E51+E53</f>
        <v>37504</v>
      </c>
      <c r="F48" s="10">
        <f t="shared" si="8"/>
        <v>194952.96552664769</v>
      </c>
      <c r="G48" s="40">
        <f t="shared" ref="G48:J48" si="10">G49+G51+G53</f>
        <v>104282.69711013279</v>
      </c>
      <c r="H48" s="41">
        <f t="shared" si="10"/>
        <v>8927.9139964055994</v>
      </c>
      <c r="I48" s="28">
        <f t="shared" si="9"/>
        <v>113210.61110653839</v>
      </c>
      <c r="J48" s="10">
        <f t="shared" si="10"/>
        <v>362643.74740906805</v>
      </c>
    </row>
    <row r="49" spans="2:10" x14ac:dyDescent="0.2">
      <c r="B49" s="7" t="s">
        <v>30</v>
      </c>
      <c r="C49" s="16">
        <f t="shared" ref="C49:C54" si="11">SUM(F49,I49,J49)</f>
        <v>259473.5459094239</v>
      </c>
      <c r="D49" s="52">
        <v>53234.196370066798</v>
      </c>
      <c r="E49" s="45">
        <v>15330</v>
      </c>
      <c r="F49" s="12">
        <f t="shared" si="8"/>
        <v>68564.196370066798</v>
      </c>
      <c r="G49" s="44">
        <v>43493.178209545396</v>
      </c>
      <c r="H49" s="45">
        <v>0</v>
      </c>
      <c r="I49" s="32">
        <f t="shared" si="9"/>
        <v>43493.178209545396</v>
      </c>
      <c r="J49" s="12">
        <v>147416.17132981171</v>
      </c>
    </row>
    <row r="50" spans="2:10" x14ac:dyDescent="0.2">
      <c r="B50" s="8" t="s">
        <v>42</v>
      </c>
      <c r="C50" s="15">
        <f t="shared" si="11"/>
        <v>84596.406785004539</v>
      </c>
      <c r="D50" s="26">
        <v>12745.7910433913</v>
      </c>
      <c r="E50" s="27">
        <v>2441</v>
      </c>
      <c r="F50" s="26">
        <f t="shared" si="8"/>
        <v>15186.7910433913</v>
      </c>
      <c r="G50" s="30">
        <v>19653.928255411302</v>
      </c>
      <c r="H50" s="27">
        <v>0</v>
      </c>
      <c r="I50" s="31">
        <f t="shared" si="9"/>
        <v>19653.928255411302</v>
      </c>
      <c r="J50" s="26">
        <v>49755.687486201947</v>
      </c>
    </row>
    <row r="51" spans="2:10" x14ac:dyDescent="0.2">
      <c r="B51" s="7" t="s">
        <v>31</v>
      </c>
      <c r="C51" s="16">
        <f t="shared" si="11"/>
        <v>160088.85769579047</v>
      </c>
      <c r="D51" s="52">
        <v>35791.019489684899</v>
      </c>
      <c r="E51" s="45">
        <v>3691</v>
      </c>
      <c r="F51" s="12">
        <f t="shared" si="8"/>
        <v>39482.019489684899</v>
      </c>
      <c r="G51" s="44">
        <v>22167.8867235035</v>
      </c>
      <c r="H51" s="45">
        <v>4789.4364357739596</v>
      </c>
      <c r="I51" s="32">
        <f t="shared" si="9"/>
        <v>26957.323159277461</v>
      </c>
      <c r="J51" s="12">
        <v>93649.515046828121</v>
      </c>
    </row>
    <row r="52" spans="2:10" x14ac:dyDescent="0.2">
      <c r="B52" s="8" t="s">
        <v>62</v>
      </c>
      <c r="C52" s="15">
        <f t="shared" si="11"/>
        <v>32521.131661829349</v>
      </c>
      <c r="D52" s="26">
        <v>2258.1146636390599</v>
      </c>
      <c r="E52" s="27">
        <v>567</v>
      </c>
      <c r="F52" s="26">
        <f t="shared" si="8"/>
        <v>2825.1146636390599</v>
      </c>
      <c r="G52" s="30">
        <v>2989.84983622049</v>
      </c>
      <c r="H52" s="27">
        <v>2209.3620390924102</v>
      </c>
      <c r="I52" s="31">
        <f t="shared" si="9"/>
        <v>5199.2118753128998</v>
      </c>
      <c r="J52" s="26">
        <v>24496.805122877391</v>
      </c>
    </row>
    <row r="53" spans="2:10" x14ac:dyDescent="0.2">
      <c r="B53" s="7" t="s">
        <v>32</v>
      </c>
      <c r="C53" s="16">
        <f t="shared" si="11"/>
        <v>251244.92043703975</v>
      </c>
      <c r="D53" s="52">
        <v>68423.749666895994</v>
      </c>
      <c r="E53" s="45">
        <v>18483</v>
      </c>
      <c r="F53" s="12">
        <f t="shared" si="8"/>
        <v>86906.749666895994</v>
      </c>
      <c r="G53" s="44">
        <v>38621.632177083899</v>
      </c>
      <c r="H53" s="45">
        <v>4138.4775606316398</v>
      </c>
      <c r="I53" s="32">
        <f t="shared" si="9"/>
        <v>42760.109737715538</v>
      </c>
      <c r="J53" s="12">
        <v>121578.0610324282</v>
      </c>
    </row>
    <row r="54" spans="2:10" x14ac:dyDescent="0.2">
      <c r="B54" s="8" t="s">
        <v>43</v>
      </c>
      <c r="C54" s="15">
        <f t="shared" si="11"/>
        <v>113042.94832043923</v>
      </c>
      <c r="D54" s="26">
        <v>34367.534626900502</v>
      </c>
      <c r="E54" s="27">
        <v>5002</v>
      </c>
      <c r="F54" s="26">
        <f t="shared" si="8"/>
        <v>39369.534626900502</v>
      </c>
      <c r="G54" s="30">
        <v>16406.999275761998</v>
      </c>
      <c r="H54" s="27">
        <v>2650.3592862352998</v>
      </c>
      <c r="I54" s="31">
        <f t="shared" si="9"/>
        <v>19057.358561997298</v>
      </c>
      <c r="J54" s="26">
        <v>54616.055131541441</v>
      </c>
    </row>
    <row r="55" spans="2:10" ht="17.25" customHeight="1" x14ac:dyDescent="0.2">
      <c r="B55" s="6" t="s">
        <v>33</v>
      </c>
      <c r="C55" s="13">
        <f>C56+C57+C59+C61</f>
        <v>471032.31856612716</v>
      </c>
      <c r="D55" s="50">
        <f>D56+D57+D59+D61</f>
        <v>47123.603927442819</v>
      </c>
      <c r="E55" s="41">
        <f t="shared" ref="E55:J55" si="12">E56+E57+E59+E61</f>
        <v>49835</v>
      </c>
      <c r="F55" s="10">
        <f t="shared" si="8"/>
        <v>96958.603927442819</v>
      </c>
      <c r="G55" s="40">
        <f t="shared" si="12"/>
        <v>76506.355038096503</v>
      </c>
      <c r="H55" s="41">
        <f t="shared" si="12"/>
        <v>20921.189609477187</v>
      </c>
      <c r="I55" s="28">
        <f t="shared" si="9"/>
        <v>97427.544647573697</v>
      </c>
      <c r="J55" s="10">
        <f t="shared" si="12"/>
        <v>276646.16999111068</v>
      </c>
    </row>
    <row r="56" spans="2:10" x14ac:dyDescent="0.2">
      <c r="B56" s="7" t="s">
        <v>34</v>
      </c>
      <c r="C56" s="16">
        <f t="shared" ref="C56:C61" si="13">SUM(F56,I56,J56)</f>
        <v>65556.377519117232</v>
      </c>
      <c r="D56" s="55">
        <v>7063.2333583504796</v>
      </c>
      <c r="E56" s="45">
        <v>8368</v>
      </c>
      <c r="F56" s="12">
        <f t="shared" si="8"/>
        <v>15431.233358350481</v>
      </c>
      <c r="G56" s="44">
        <v>13570.4413923589</v>
      </c>
      <c r="H56" s="45">
        <v>1999.3545232942299</v>
      </c>
      <c r="I56" s="32">
        <f t="shared" si="9"/>
        <v>15569.795915653131</v>
      </c>
      <c r="J56" s="12">
        <v>34555.34824511363</v>
      </c>
    </row>
    <row r="57" spans="2:10" x14ac:dyDescent="0.2">
      <c r="B57" s="7" t="s">
        <v>35</v>
      </c>
      <c r="C57" s="16">
        <f t="shared" si="13"/>
        <v>109855.27942667066</v>
      </c>
      <c r="D57" s="55">
        <v>23346.153439605001</v>
      </c>
      <c r="E57" s="45">
        <v>15942</v>
      </c>
      <c r="F57" s="12">
        <f t="shared" si="8"/>
        <v>39288.153439604997</v>
      </c>
      <c r="G57" s="44">
        <v>21209.585634299699</v>
      </c>
      <c r="H57" s="45">
        <v>3473.5185442339398</v>
      </c>
      <c r="I57" s="32">
        <f t="shared" si="9"/>
        <v>24683.104178533638</v>
      </c>
      <c r="J57" s="12">
        <v>45884.021808532023</v>
      </c>
    </row>
    <row r="58" spans="2:10" x14ac:dyDescent="0.2">
      <c r="B58" s="8" t="s">
        <v>63</v>
      </c>
      <c r="C58" s="15">
        <f t="shared" si="13"/>
        <v>28853.945258833479</v>
      </c>
      <c r="D58" s="26">
        <v>1754.1377331793201</v>
      </c>
      <c r="E58" s="27">
        <v>7110</v>
      </c>
      <c r="F58" s="26">
        <f t="shared" si="8"/>
        <v>8864.1377331793192</v>
      </c>
      <c r="G58" s="30">
        <v>5673.3911292778703</v>
      </c>
      <c r="H58" s="27">
        <v>1877.2745996982001</v>
      </c>
      <c r="I58" s="31">
        <f t="shared" si="9"/>
        <v>7550.6657289760706</v>
      </c>
      <c r="J58" s="26">
        <v>12439.14179667809</v>
      </c>
    </row>
    <row r="59" spans="2:10" x14ac:dyDescent="0.2">
      <c r="B59" s="7" t="s">
        <v>40</v>
      </c>
      <c r="C59" s="16">
        <f t="shared" si="13"/>
        <v>196682.08592563297</v>
      </c>
      <c r="D59" s="52">
        <v>11334.827442932899</v>
      </c>
      <c r="E59" s="45">
        <v>24449</v>
      </c>
      <c r="F59" s="12">
        <f t="shared" si="8"/>
        <v>35783.827442932903</v>
      </c>
      <c r="G59" s="44">
        <v>32994.468352804899</v>
      </c>
      <c r="H59" s="45">
        <v>8305.2824995290794</v>
      </c>
      <c r="I59" s="32">
        <f t="shared" si="9"/>
        <v>41299.750852333978</v>
      </c>
      <c r="J59" s="12">
        <v>119598.5076303661</v>
      </c>
    </row>
    <row r="60" spans="2:10" x14ac:dyDescent="0.2">
      <c r="B60" s="8" t="s">
        <v>64</v>
      </c>
      <c r="C60" s="15">
        <f t="shared" si="13"/>
        <v>79454.306287195664</v>
      </c>
      <c r="D60" s="26">
        <v>0</v>
      </c>
      <c r="E60" s="27">
        <v>2184</v>
      </c>
      <c r="F60" s="26">
        <f t="shared" si="8"/>
        <v>2184</v>
      </c>
      <c r="G60" s="30">
        <v>6765.0674622029601</v>
      </c>
      <c r="H60" s="27">
        <v>6258.6121118237998</v>
      </c>
      <c r="I60" s="31">
        <f t="shared" si="9"/>
        <v>13023.679574026759</v>
      </c>
      <c r="J60" s="26">
        <v>64246.626713168909</v>
      </c>
    </row>
    <row r="61" spans="2:10" x14ac:dyDescent="0.2">
      <c r="B61" s="7" t="s">
        <v>36</v>
      </c>
      <c r="C61" s="16">
        <f t="shared" si="13"/>
        <v>98938.575694706306</v>
      </c>
      <c r="D61" s="52">
        <v>5379.3896865544402</v>
      </c>
      <c r="E61" s="45">
        <v>1076</v>
      </c>
      <c r="F61" s="12">
        <f t="shared" si="8"/>
        <v>6455.3896865544402</v>
      </c>
      <c r="G61" s="44">
        <v>8731.8596586329895</v>
      </c>
      <c r="H61" s="45">
        <v>7143.0340424199403</v>
      </c>
      <c r="I61" s="32">
        <f t="shared" si="9"/>
        <v>15874.89370105293</v>
      </c>
      <c r="J61" s="12">
        <v>76608.292307098935</v>
      </c>
    </row>
    <row r="62" spans="2:10" ht="31.5" customHeight="1" x14ac:dyDescent="0.2">
      <c r="B62" s="9" t="s">
        <v>41</v>
      </c>
      <c r="C62" s="19">
        <f>C9+C20+C39+C48+C55</f>
        <v>5870041.3209165083</v>
      </c>
      <c r="D62" s="50">
        <f>D9+D20+D39+D48+D55</f>
        <v>711303.48674529884</v>
      </c>
      <c r="E62" s="41">
        <f t="shared" ref="E62:J62" si="14">E9+E20+E39+E48+E55</f>
        <v>712383</v>
      </c>
      <c r="F62" s="20">
        <f>F9+F20+F39+F48+F55</f>
        <v>1423686.4867452986</v>
      </c>
      <c r="G62" s="40">
        <f t="shared" si="14"/>
        <v>1301155.0896881898</v>
      </c>
      <c r="H62" s="41">
        <f t="shared" si="14"/>
        <v>99546.409527018055</v>
      </c>
      <c r="I62" s="33">
        <f>I9+I20+I39+I48+I55</f>
        <v>1400701.499215208</v>
      </c>
      <c r="J62" s="20">
        <f t="shared" si="14"/>
        <v>3045653.3349560024</v>
      </c>
    </row>
    <row r="63" spans="2:10" ht="15" customHeight="1" x14ac:dyDescent="0.2">
      <c r="B63" s="21" t="s">
        <v>37</v>
      </c>
      <c r="C63" s="17">
        <f>C13+C16+C18+C22+C24+C26+C28+C30+C32+C34+C36+C38+C41+C43+C45+C47+C50+C52+C54+C58+C60</f>
        <v>2278484.3139688657</v>
      </c>
      <c r="D63" s="53">
        <f t="shared" ref="D63:J63" si="15">D13+D16+D18+D22+D24+D26+D28+D30+D32+D34+D36+D38+D41+D43+D45+D47+D50+D52+D54+D58+D60</f>
        <v>125982.27674519242</v>
      </c>
      <c r="E63" s="47">
        <f t="shared" si="15"/>
        <v>151948</v>
      </c>
      <c r="F63" s="18">
        <f>F13+F16+F18+F22+F24+F26+F28+F30+F32+F34+F36+F38+F41+F43+F45+F47+F50+F52+F54+F58+F60</f>
        <v>277930.27674519242</v>
      </c>
      <c r="G63" s="46">
        <f t="shared" si="15"/>
        <v>539107.3763366366</v>
      </c>
      <c r="H63" s="47">
        <f t="shared" si="15"/>
        <v>46929.670574684431</v>
      </c>
      <c r="I63" s="34">
        <f>I13+I16+I18+I22+I24+I26+I28+I30+I32+I34+I36+I38+I41+I43+I45+I47+I50+I52+I54+I58+I60</f>
        <v>586037.04691132088</v>
      </c>
      <c r="J63" s="18">
        <f t="shared" si="15"/>
        <v>1414516.9903123525</v>
      </c>
    </row>
    <row r="64" spans="2:10" ht="15" customHeight="1" thickBot="1" x14ac:dyDescent="0.25">
      <c r="B64" s="22" t="s">
        <v>44</v>
      </c>
      <c r="C64" s="23">
        <f>C62-C63</f>
        <v>3591557.0069476427</v>
      </c>
      <c r="D64" s="54">
        <f>D62-D63</f>
        <v>585321.21000010637</v>
      </c>
      <c r="E64" s="49">
        <f t="shared" ref="E64:J64" si="16">E62-E63</f>
        <v>560435</v>
      </c>
      <c r="F64" s="24">
        <f t="shared" si="16"/>
        <v>1145756.2100001061</v>
      </c>
      <c r="G64" s="48">
        <f t="shared" si="16"/>
        <v>762047.71335155319</v>
      </c>
      <c r="H64" s="49">
        <f t="shared" si="16"/>
        <v>52616.738952333624</v>
      </c>
      <c r="I64" s="35">
        <f>I62-I63</f>
        <v>814664.45230388711</v>
      </c>
      <c r="J64" s="24">
        <f t="shared" si="16"/>
        <v>1631136.3446436499</v>
      </c>
    </row>
    <row r="65" spans="2:10" ht="13.5" thickTop="1" x14ac:dyDescent="0.2">
      <c r="B65" s="5" t="s">
        <v>65</v>
      </c>
      <c r="C65" s="56"/>
      <c r="D65" s="56"/>
      <c r="E65" s="56"/>
      <c r="F65" s="56"/>
      <c r="G65" s="56"/>
      <c r="H65" s="56"/>
      <c r="I65" s="56"/>
      <c r="J65" s="56"/>
    </row>
    <row r="66" spans="2:10" x14ac:dyDescent="0.2">
      <c r="B66" s="5" t="s">
        <v>66</v>
      </c>
      <c r="C66" s="56"/>
      <c r="D66" s="56"/>
      <c r="E66" s="56"/>
      <c r="F66" s="56"/>
      <c r="G66" s="56"/>
      <c r="H66" s="56"/>
      <c r="I66" s="56"/>
      <c r="J66" s="56"/>
    </row>
    <row r="67" spans="2:10" x14ac:dyDescent="0.2">
      <c r="B67" s="4"/>
      <c r="C67" s="56"/>
      <c r="D67" s="56"/>
      <c r="E67" s="56"/>
      <c r="F67" s="56"/>
      <c r="G67" s="56"/>
      <c r="H67" s="56"/>
      <c r="I67" s="56"/>
      <c r="J67" s="56"/>
    </row>
    <row r="68" spans="2:10" x14ac:dyDescent="0.2">
      <c r="B68" s="4"/>
      <c r="C68" s="56"/>
      <c r="D68" s="56"/>
      <c r="E68" s="56"/>
      <c r="F68" s="56"/>
      <c r="G68" s="56"/>
      <c r="H68" s="56"/>
      <c r="I68" s="56"/>
      <c r="J68" s="56"/>
    </row>
    <row r="69" spans="2:10" x14ac:dyDescent="0.2">
      <c r="B69" s="4"/>
      <c r="C69" s="56"/>
      <c r="D69" s="56"/>
      <c r="E69" s="56"/>
      <c r="F69" s="56"/>
      <c r="G69" s="56"/>
      <c r="H69" s="56"/>
      <c r="I69" s="56"/>
      <c r="J69" s="56"/>
    </row>
    <row r="70" spans="2:10" x14ac:dyDescent="0.2">
      <c r="C70" s="56"/>
      <c r="D70" s="56"/>
      <c r="E70" s="56"/>
      <c r="F70" s="56"/>
      <c r="G70" s="56"/>
      <c r="H70" s="56"/>
      <c r="I70" s="56"/>
      <c r="J70" s="56"/>
    </row>
    <row r="71" spans="2:10" x14ac:dyDescent="0.2">
      <c r="B71" s="4"/>
      <c r="C71" s="56"/>
      <c r="D71" s="56"/>
      <c r="E71" s="56"/>
      <c r="F71" s="56"/>
      <c r="G71" s="56"/>
      <c r="H71" s="56"/>
      <c r="I71" s="56"/>
      <c r="J71" s="56"/>
    </row>
    <row r="72" spans="2:10" x14ac:dyDescent="0.2">
      <c r="B72" s="4"/>
      <c r="C72" s="56"/>
      <c r="D72" s="56"/>
      <c r="E72" s="56"/>
      <c r="F72" s="56"/>
      <c r="G72" s="56"/>
      <c r="H72" s="56"/>
      <c r="I72" s="56"/>
      <c r="J72" s="56"/>
    </row>
    <row r="73" spans="2:10" x14ac:dyDescent="0.2">
      <c r="C73" s="56"/>
      <c r="D73" s="56"/>
      <c r="E73" s="56"/>
      <c r="F73" s="56"/>
      <c r="G73" s="56"/>
      <c r="H73" s="56"/>
      <c r="I73" s="56"/>
      <c r="J73" s="56"/>
    </row>
  </sheetData>
  <mergeCells count="10">
    <mergeCell ref="B1:J1"/>
    <mergeCell ref="B2:J2"/>
    <mergeCell ref="B3:J3"/>
    <mergeCell ref="B5:B8"/>
    <mergeCell ref="C5:J5"/>
    <mergeCell ref="C6:C8"/>
    <mergeCell ref="D6:J6"/>
    <mergeCell ref="D7:F7"/>
    <mergeCell ref="G7:I7"/>
    <mergeCell ref="J7:J8"/>
  </mergeCells>
  <printOptions horizontalCentered="1"/>
  <pageMargins left="0" right="0" top="0.19685039370078741" bottom="0" header="0" footer="0"/>
  <pageSetup paperSize="9" scale="72" fitToHeight="2" orientation="portrait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B1:J73"/>
  <sheetViews>
    <sheetView showGridLines="0" tabSelected="1" zoomScaleNormal="100" workbookViewId="0">
      <selection activeCell="B70" sqref="B70"/>
    </sheetView>
  </sheetViews>
  <sheetFormatPr defaultRowHeight="12.75" x14ac:dyDescent="0.2"/>
  <cols>
    <col min="1" max="1" width="3.85546875" style="1" customWidth="1"/>
    <col min="2" max="2" width="24" style="1" customWidth="1"/>
    <col min="3" max="10" width="13.7109375" style="3" customWidth="1"/>
    <col min="11" max="16384" width="9.140625" style="1"/>
  </cols>
  <sheetData>
    <row r="1" spans="2:10" ht="15.75" x14ac:dyDescent="0.2">
      <c r="B1" s="57" t="s">
        <v>49</v>
      </c>
      <c r="C1" s="57"/>
      <c r="D1" s="57"/>
      <c r="E1" s="57"/>
      <c r="F1" s="57"/>
      <c r="G1" s="57"/>
      <c r="H1" s="57"/>
      <c r="I1" s="57"/>
      <c r="J1" s="57"/>
    </row>
    <row r="2" spans="2:10" ht="15" customHeight="1" x14ac:dyDescent="0.2">
      <c r="B2" s="58" t="s">
        <v>38</v>
      </c>
      <c r="C2" s="58"/>
      <c r="D2" s="58"/>
      <c r="E2" s="58"/>
      <c r="F2" s="58"/>
      <c r="G2" s="58"/>
      <c r="H2" s="58"/>
      <c r="I2" s="58"/>
      <c r="J2" s="58"/>
    </row>
    <row r="3" spans="2:10" ht="14.25" customHeight="1" x14ac:dyDescent="0.2">
      <c r="B3" s="59">
        <v>2019</v>
      </c>
      <c r="C3" s="59"/>
      <c r="D3" s="59"/>
      <c r="E3" s="59"/>
      <c r="F3" s="59"/>
      <c r="G3" s="59"/>
      <c r="H3" s="59"/>
      <c r="I3" s="59"/>
      <c r="J3" s="59"/>
    </row>
    <row r="4" spans="2:10" ht="9.75" customHeight="1" thickBot="1" x14ac:dyDescent="0.25">
      <c r="C4" s="1"/>
      <c r="D4" s="1"/>
      <c r="E4" s="1"/>
      <c r="F4" s="1"/>
      <c r="G4" s="1"/>
      <c r="H4" s="1"/>
      <c r="I4" s="1"/>
      <c r="J4" s="1"/>
    </row>
    <row r="5" spans="2:10" ht="21.75" customHeight="1" thickTop="1" x14ac:dyDescent="0.2">
      <c r="B5" s="66" t="s">
        <v>45</v>
      </c>
      <c r="C5" s="60" t="s">
        <v>46</v>
      </c>
      <c r="D5" s="61"/>
      <c r="E5" s="61"/>
      <c r="F5" s="61"/>
      <c r="G5" s="61"/>
      <c r="H5" s="61"/>
      <c r="I5" s="61"/>
      <c r="J5" s="61"/>
    </row>
    <row r="6" spans="2:10" ht="17.25" customHeight="1" x14ac:dyDescent="0.2">
      <c r="B6" s="67"/>
      <c r="C6" s="63" t="s">
        <v>48</v>
      </c>
      <c r="D6" s="62" t="s">
        <v>47</v>
      </c>
      <c r="E6" s="62"/>
      <c r="F6" s="62"/>
      <c r="G6" s="62"/>
      <c r="H6" s="62"/>
      <c r="I6" s="62"/>
      <c r="J6" s="62"/>
    </row>
    <row r="7" spans="2:10" ht="36.75" customHeight="1" x14ac:dyDescent="0.2">
      <c r="B7" s="67"/>
      <c r="C7" s="64"/>
      <c r="D7" s="71" t="s">
        <v>50</v>
      </c>
      <c r="E7" s="72"/>
      <c r="F7" s="72"/>
      <c r="G7" s="73" t="s">
        <v>51</v>
      </c>
      <c r="H7" s="74"/>
      <c r="I7" s="75"/>
      <c r="J7" s="69" t="s">
        <v>52</v>
      </c>
    </row>
    <row r="8" spans="2:10" ht="36.75" customHeight="1" x14ac:dyDescent="0.2">
      <c r="B8" s="68"/>
      <c r="C8" s="65"/>
      <c r="D8" s="36" t="s">
        <v>68</v>
      </c>
      <c r="E8" s="37" t="s">
        <v>69</v>
      </c>
      <c r="F8" s="38" t="s">
        <v>70</v>
      </c>
      <c r="G8" s="36" t="s">
        <v>72</v>
      </c>
      <c r="H8" s="37" t="s">
        <v>67</v>
      </c>
      <c r="I8" s="39" t="s">
        <v>71</v>
      </c>
      <c r="J8" s="70"/>
    </row>
    <row r="9" spans="2:10" ht="17.25" customHeight="1" x14ac:dyDescent="0.2">
      <c r="B9" s="6" t="s">
        <v>0</v>
      </c>
      <c r="C9" s="13">
        <f>C10+C11+C12+C14+C15+C17+C19</f>
        <v>719638.35053131287</v>
      </c>
      <c r="D9" s="50">
        <f>D10+D11+D12+D14+D15+D17+D19</f>
        <v>150175.55802325235</v>
      </c>
      <c r="E9" s="41">
        <f>E10+E11+E12+E14+E15+E17+E19</f>
        <v>160136</v>
      </c>
      <c r="F9" s="25">
        <f>F10+F11+F12+F14+F15+F17+F19</f>
        <v>310311.55802325229</v>
      </c>
      <c r="G9" s="40">
        <f t="shared" ref="G9:J9" si="0">G10+G11+G12+G14+G15+G17+G19</f>
        <v>242943.91109727375</v>
      </c>
      <c r="H9" s="41">
        <f t="shared" si="0"/>
        <v>15262.548297645175</v>
      </c>
      <c r="I9" s="28">
        <f t="shared" si="0"/>
        <v>258206.45939491893</v>
      </c>
      <c r="J9" s="10">
        <f t="shared" si="0"/>
        <v>151120.33311314174</v>
      </c>
    </row>
    <row r="10" spans="2:10" x14ac:dyDescent="0.2">
      <c r="B10" s="7" t="s">
        <v>1</v>
      </c>
      <c r="C10" s="14">
        <f>SUM(F10,I10,J10)</f>
        <v>60346.985475224821</v>
      </c>
      <c r="D10" s="51">
        <v>7752.8055637847201</v>
      </c>
      <c r="E10" s="43">
        <v>26748</v>
      </c>
      <c r="F10" s="11">
        <f>SUM(D10:E10)</f>
        <v>34500.805563784721</v>
      </c>
      <c r="G10" s="42">
        <v>9634.4696622627307</v>
      </c>
      <c r="H10" s="43">
        <v>0</v>
      </c>
      <c r="I10" s="29">
        <f>SUM(G10:H10)</f>
        <v>9634.4696622627307</v>
      </c>
      <c r="J10" s="11">
        <v>16211.710249177369</v>
      </c>
    </row>
    <row r="11" spans="2:10" x14ac:dyDescent="0.2">
      <c r="B11" s="7" t="s">
        <v>2</v>
      </c>
      <c r="C11" s="14">
        <f t="shared" ref="C11:C19" si="1">SUM(F11,I11,J11)</f>
        <v>23285.468454151443</v>
      </c>
      <c r="D11" s="51">
        <v>3831.9118570161199</v>
      </c>
      <c r="E11" s="43">
        <v>3780</v>
      </c>
      <c r="F11" s="11">
        <f t="shared" ref="F11:F61" si="2">SUM(D11:E11)</f>
        <v>7611.9118570161199</v>
      </c>
      <c r="G11" s="42">
        <v>8367.1707256893897</v>
      </c>
      <c r="H11" s="43">
        <v>633.18035650173204</v>
      </c>
      <c r="I11" s="29">
        <f t="shared" ref="I11:I61" si="3">SUM(G11:H11)</f>
        <v>9000.3510821911223</v>
      </c>
      <c r="J11" s="11">
        <v>6673.2055149442003</v>
      </c>
    </row>
    <row r="12" spans="2:10" x14ac:dyDescent="0.2">
      <c r="B12" s="7" t="s">
        <v>3</v>
      </c>
      <c r="C12" s="14">
        <f t="shared" si="1"/>
        <v>168602.66117489975</v>
      </c>
      <c r="D12" s="51">
        <v>26805.828375793299</v>
      </c>
      <c r="E12" s="43">
        <v>37929</v>
      </c>
      <c r="F12" s="11">
        <f t="shared" si="2"/>
        <v>64734.828375793295</v>
      </c>
      <c r="G12" s="42">
        <v>59200.202323419297</v>
      </c>
      <c r="H12" s="43">
        <v>6885.81555356631</v>
      </c>
      <c r="I12" s="29">
        <f t="shared" si="3"/>
        <v>66086.017876985599</v>
      </c>
      <c r="J12" s="11">
        <v>37781.814922120859</v>
      </c>
    </row>
    <row r="13" spans="2:10" x14ac:dyDescent="0.2">
      <c r="B13" s="8" t="s">
        <v>53</v>
      </c>
      <c r="C13" s="15">
        <f t="shared" si="1"/>
        <v>100238.69047904039</v>
      </c>
      <c r="D13" s="26">
        <v>10959.8549754539</v>
      </c>
      <c r="E13" s="27">
        <v>16082</v>
      </c>
      <c r="F13" s="26">
        <f t="shared" si="2"/>
        <v>27041.854975453898</v>
      </c>
      <c r="G13" s="30">
        <v>33186.874927414603</v>
      </c>
      <c r="H13" s="27">
        <v>6885.81555356631</v>
      </c>
      <c r="I13" s="31">
        <f t="shared" si="3"/>
        <v>40072.690480980913</v>
      </c>
      <c r="J13" s="26">
        <v>33124.145022605589</v>
      </c>
    </row>
    <row r="14" spans="2:10" x14ac:dyDescent="0.2">
      <c r="B14" s="7" t="s">
        <v>4</v>
      </c>
      <c r="C14" s="14">
        <f t="shared" si="1"/>
        <v>23843.519663613621</v>
      </c>
      <c r="D14" s="51">
        <v>3220.9150583335299</v>
      </c>
      <c r="E14" s="43">
        <v>3655</v>
      </c>
      <c r="F14" s="11">
        <f t="shared" si="2"/>
        <v>6875.9150583335304</v>
      </c>
      <c r="G14" s="42">
        <v>5971.3030057580399</v>
      </c>
      <c r="H14" s="43">
        <v>840.58809221715103</v>
      </c>
      <c r="I14" s="29">
        <f t="shared" si="3"/>
        <v>6811.8910979751909</v>
      </c>
      <c r="J14" s="11">
        <v>10155.713507304899</v>
      </c>
    </row>
    <row r="15" spans="2:10" x14ac:dyDescent="0.2">
      <c r="B15" s="7" t="s">
        <v>5</v>
      </c>
      <c r="C15" s="14">
        <f t="shared" si="1"/>
        <v>354296.49611117598</v>
      </c>
      <c r="D15" s="51">
        <v>93353.3581086661</v>
      </c>
      <c r="E15" s="43">
        <v>66398</v>
      </c>
      <c r="F15" s="11">
        <f t="shared" si="2"/>
        <v>159751.35810866609</v>
      </c>
      <c r="G15" s="42">
        <v>132207.195951909</v>
      </c>
      <c r="H15" s="43">
        <v>5418.6723130869404</v>
      </c>
      <c r="I15" s="29">
        <f t="shared" si="3"/>
        <v>137625.86826499595</v>
      </c>
      <c r="J15" s="11">
        <v>56919.269737513991</v>
      </c>
    </row>
    <row r="16" spans="2:10" x14ac:dyDescent="0.2">
      <c r="B16" s="8" t="s">
        <v>8</v>
      </c>
      <c r="C16" s="15">
        <f t="shared" si="1"/>
        <v>79489.972057824809</v>
      </c>
      <c r="D16" s="26">
        <v>7064.5667791300202</v>
      </c>
      <c r="E16" s="27">
        <v>7210</v>
      </c>
      <c r="F16" s="26">
        <f t="shared" si="2"/>
        <v>14274.56677913002</v>
      </c>
      <c r="G16" s="30">
        <v>38872.4029333996</v>
      </c>
      <c r="H16" s="27">
        <v>3354.1089840331301</v>
      </c>
      <c r="I16" s="31">
        <f t="shared" si="3"/>
        <v>42226.511917432734</v>
      </c>
      <c r="J16" s="26">
        <v>22988.89336126206</v>
      </c>
    </row>
    <row r="17" spans="2:10" x14ac:dyDescent="0.2">
      <c r="B17" s="7" t="s">
        <v>6</v>
      </c>
      <c r="C17" s="14">
        <f t="shared" si="1"/>
        <v>41972.77000967379</v>
      </c>
      <c r="D17" s="51">
        <v>2192.2188319806901</v>
      </c>
      <c r="E17" s="43">
        <v>14519</v>
      </c>
      <c r="F17" s="11">
        <f t="shared" si="2"/>
        <v>16711.218831980688</v>
      </c>
      <c r="G17" s="42">
        <v>17480.990005637599</v>
      </c>
      <c r="H17" s="43">
        <v>1484.29198227304</v>
      </c>
      <c r="I17" s="29">
        <f t="shared" si="3"/>
        <v>18965.281987910639</v>
      </c>
      <c r="J17" s="11">
        <v>6296.2691897824652</v>
      </c>
    </row>
    <row r="18" spans="2:10" x14ac:dyDescent="0.2">
      <c r="B18" s="8" t="s">
        <v>54</v>
      </c>
      <c r="C18" s="15">
        <f t="shared" si="1"/>
        <v>31263.021985547559</v>
      </c>
      <c r="D18" s="26">
        <v>1214.74476466737</v>
      </c>
      <c r="E18" s="27">
        <v>9696</v>
      </c>
      <c r="F18" s="26">
        <f t="shared" si="2"/>
        <v>10910.74476466737</v>
      </c>
      <c r="G18" s="30">
        <v>13332.6885302142</v>
      </c>
      <c r="H18" s="27">
        <v>1484.29198227304</v>
      </c>
      <c r="I18" s="31">
        <f t="shared" si="3"/>
        <v>14816.98051248724</v>
      </c>
      <c r="J18" s="26">
        <v>5535.2967083929452</v>
      </c>
    </row>
    <row r="19" spans="2:10" x14ac:dyDescent="0.2">
      <c r="B19" s="7" t="s">
        <v>7</v>
      </c>
      <c r="C19" s="14">
        <f t="shared" si="1"/>
        <v>47290.449642573534</v>
      </c>
      <c r="D19" s="52">
        <v>13018.5202276779</v>
      </c>
      <c r="E19" s="45">
        <v>7107</v>
      </c>
      <c r="F19" s="12">
        <f t="shared" si="2"/>
        <v>20125.520227677902</v>
      </c>
      <c r="G19" s="44">
        <v>10082.579422597701</v>
      </c>
      <c r="H19" s="45">
        <v>0</v>
      </c>
      <c r="I19" s="32">
        <f t="shared" si="3"/>
        <v>10082.579422597701</v>
      </c>
      <c r="J19" s="12">
        <v>17082.349992297932</v>
      </c>
    </row>
    <row r="20" spans="2:10" ht="17.25" customHeight="1" x14ac:dyDescent="0.2">
      <c r="B20" s="6" t="s">
        <v>9</v>
      </c>
      <c r="C20" s="13">
        <f>C21+C23+C25+C27+C29+C31+C33+C35+C37</f>
        <v>1778964.4945770469</v>
      </c>
      <c r="D20" s="50">
        <f>D21+D23+D25+D27+D29+D31+D33+D35+D37</f>
        <v>304873.54164336377</v>
      </c>
      <c r="E20" s="41">
        <f t="shared" ref="E20:J20" si="4">E21+E23+E25+E27+E29+E31+E33+E35+E37</f>
        <v>329196</v>
      </c>
      <c r="F20" s="10">
        <f>SUM(D20:E20)</f>
        <v>634069.54164336377</v>
      </c>
      <c r="G20" s="40">
        <f t="shared" si="4"/>
        <v>423577.39321153914</v>
      </c>
      <c r="H20" s="41">
        <f t="shared" si="4"/>
        <v>25840.579590785841</v>
      </c>
      <c r="I20" s="28">
        <f t="shared" si="3"/>
        <v>449417.97280232498</v>
      </c>
      <c r="J20" s="10">
        <f t="shared" si="4"/>
        <v>695476.98013135837</v>
      </c>
    </row>
    <row r="21" spans="2:10" x14ac:dyDescent="0.2">
      <c r="B21" s="7" t="s">
        <v>10</v>
      </c>
      <c r="C21" s="16">
        <f t="shared" ref="C21:C38" si="5">SUM(F21,I21,J21)</f>
        <v>329494.59670145693</v>
      </c>
      <c r="D21" s="52">
        <v>146532.640328154</v>
      </c>
      <c r="E21" s="45">
        <v>64464</v>
      </c>
      <c r="F21" s="12">
        <f t="shared" si="2"/>
        <v>210996.640328154</v>
      </c>
      <c r="G21" s="44">
        <v>73591.0308042947</v>
      </c>
      <c r="H21" s="45">
        <v>6868.9800726467302</v>
      </c>
      <c r="I21" s="32">
        <f t="shared" si="3"/>
        <v>80460.010876941436</v>
      </c>
      <c r="J21" s="12">
        <v>38037.945496361448</v>
      </c>
    </row>
    <row r="22" spans="2:10" x14ac:dyDescent="0.2">
      <c r="B22" s="8" t="s">
        <v>55</v>
      </c>
      <c r="C22" s="15">
        <f t="shared" si="5"/>
        <v>43882.927359251407</v>
      </c>
      <c r="D22" s="26">
        <v>2039.0474922231599</v>
      </c>
      <c r="E22" s="27">
        <v>5240</v>
      </c>
      <c r="F22" s="26">
        <f t="shared" si="2"/>
        <v>7279.0474922231597</v>
      </c>
      <c r="G22" s="30">
        <v>17946.8403776708</v>
      </c>
      <c r="H22" s="27">
        <v>4596.9765877994396</v>
      </c>
      <c r="I22" s="31">
        <f t="shared" si="3"/>
        <v>22543.81696547024</v>
      </c>
      <c r="J22" s="26">
        <v>14060.062901558011</v>
      </c>
    </row>
    <row r="23" spans="2:10" x14ac:dyDescent="0.2">
      <c r="B23" s="7" t="s">
        <v>11</v>
      </c>
      <c r="C23" s="16">
        <f t="shared" si="5"/>
        <v>115190.15591301251</v>
      </c>
      <c r="D23" s="52">
        <v>34824.686542413103</v>
      </c>
      <c r="E23" s="45">
        <v>41624</v>
      </c>
      <c r="F23" s="12">
        <f t="shared" si="2"/>
        <v>76448.68654241311</v>
      </c>
      <c r="G23" s="44">
        <v>26169.739094536599</v>
      </c>
      <c r="H23" s="45">
        <v>0</v>
      </c>
      <c r="I23" s="32">
        <f t="shared" si="3"/>
        <v>26169.739094536599</v>
      </c>
      <c r="J23" s="12">
        <v>12571.730276062801</v>
      </c>
    </row>
    <row r="24" spans="2:10" x14ac:dyDescent="0.2">
      <c r="B24" s="8" t="s">
        <v>56</v>
      </c>
      <c r="C24" s="15">
        <f t="shared" si="5"/>
        <v>35537.791550600596</v>
      </c>
      <c r="D24" s="26">
        <v>10220.056371843701</v>
      </c>
      <c r="E24" s="27">
        <v>7027</v>
      </c>
      <c r="F24" s="26">
        <f t="shared" si="2"/>
        <v>17247.056371843701</v>
      </c>
      <c r="G24" s="30">
        <v>12914.4664889085</v>
      </c>
      <c r="H24" s="27">
        <v>0</v>
      </c>
      <c r="I24" s="31">
        <f t="shared" si="3"/>
        <v>12914.4664889085</v>
      </c>
      <c r="J24" s="26">
        <v>5376.2686898483953</v>
      </c>
    </row>
    <row r="25" spans="2:10" x14ac:dyDescent="0.2">
      <c r="B25" s="7" t="s">
        <v>12</v>
      </c>
      <c r="C25" s="16">
        <f t="shared" si="5"/>
        <v>239187.16995082801</v>
      </c>
      <c r="D25" s="52">
        <v>22049.374220607999</v>
      </c>
      <c r="E25" s="45">
        <v>6863</v>
      </c>
      <c r="F25" s="12">
        <f t="shared" si="2"/>
        <v>28912.374220607999</v>
      </c>
      <c r="G25" s="44">
        <v>68855.973359548399</v>
      </c>
      <c r="H25" s="45">
        <v>564.01758191720205</v>
      </c>
      <c r="I25" s="32">
        <f t="shared" si="3"/>
        <v>69419.990941465599</v>
      </c>
      <c r="J25" s="12">
        <v>140854.80478875441</v>
      </c>
    </row>
    <row r="26" spans="2:10" x14ac:dyDescent="0.2">
      <c r="B26" s="8" t="s">
        <v>19</v>
      </c>
      <c r="C26" s="15">
        <f t="shared" si="5"/>
        <v>107230.41086880022</v>
      </c>
      <c r="D26" s="26">
        <v>4163.5050513690503</v>
      </c>
      <c r="E26" s="27">
        <v>612</v>
      </c>
      <c r="F26" s="26">
        <f t="shared" si="2"/>
        <v>4775.5050513690503</v>
      </c>
      <c r="G26" s="30">
        <v>25675.949895123402</v>
      </c>
      <c r="H26" s="27">
        <v>0</v>
      </c>
      <c r="I26" s="31">
        <f t="shared" si="3"/>
        <v>25675.949895123402</v>
      </c>
      <c r="J26" s="26">
        <v>76778.955922307767</v>
      </c>
    </row>
    <row r="27" spans="2:10" x14ac:dyDescent="0.2">
      <c r="B27" s="7" t="s">
        <v>13</v>
      </c>
      <c r="C27" s="16">
        <f t="shared" si="5"/>
        <v>93787.735143980302</v>
      </c>
      <c r="D27" s="52">
        <v>8675.2558980329595</v>
      </c>
      <c r="E27" s="45">
        <v>19291</v>
      </c>
      <c r="F27" s="12">
        <f t="shared" si="2"/>
        <v>27966.25589803296</v>
      </c>
      <c r="G27" s="44">
        <v>22850.320594298501</v>
      </c>
      <c r="H27" s="45">
        <v>0</v>
      </c>
      <c r="I27" s="32">
        <f t="shared" si="3"/>
        <v>22850.320594298501</v>
      </c>
      <c r="J27" s="12">
        <v>42971.158651648839</v>
      </c>
    </row>
    <row r="28" spans="2:10" x14ac:dyDescent="0.2">
      <c r="B28" s="8" t="s">
        <v>57</v>
      </c>
      <c r="C28" s="15">
        <f t="shared" si="5"/>
        <v>35407.090280430304</v>
      </c>
      <c r="D28" s="26">
        <v>329.60239076993798</v>
      </c>
      <c r="E28" s="27">
        <v>1765</v>
      </c>
      <c r="F28" s="26">
        <f t="shared" si="2"/>
        <v>2094.6023907699382</v>
      </c>
      <c r="G28" s="30">
        <v>10715.556473493099</v>
      </c>
      <c r="H28" s="27">
        <v>0</v>
      </c>
      <c r="I28" s="31">
        <f t="shared" si="3"/>
        <v>10715.556473493099</v>
      </c>
      <c r="J28" s="26">
        <v>22596.93141616727</v>
      </c>
    </row>
    <row r="29" spans="2:10" x14ac:dyDescent="0.2">
      <c r="B29" s="7" t="s">
        <v>14</v>
      </c>
      <c r="C29" s="16">
        <f t="shared" si="5"/>
        <v>132382.73182280274</v>
      </c>
      <c r="D29" s="52">
        <v>6418.8757900821402</v>
      </c>
      <c r="E29" s="45">
        <v>38400</v>
      </c>
      <c r="F29" s="12">
        <f t="shared" si="2"/>
        <v>44818.875790082137</v>
      </c>
      <c r="G29" s="44">
        <v>30382.783337485798</v>
      </c>
      <c r="H29" s="45">
        <v>2566.71625838311</v>
      </c>
      <c r="I29" s="32">
        <f t="shared" si="3"/>
        <v>32949.499595868911</v>
      </c>
      <c r="J29" s="12">
        <v>54614.356436851711</v>
      </c>
    </row>
    <row r="30" spans="2:10" x14ac:dyDescent="0.2">
      <c r="B30" s="8" t="s">
        <v>58</v>
      </c>
      <c r="C30" s="15">
        <f t="shared" si="5"/>
        <v>46936.881394061507</v>
      </c>
      <c r="D30" s="26">
        <v>2611.0082776745699</v>
      </c>
      <c r="E30" s="27">
        <v>7243</v>
      </c>
      <c r="F30" s="26">
        <f t="shared" si="2"/>
        <v>9854.0082776745694</v>
      </c>
      <c r="G30" s="30">
        <v>10619.0080891735</v>
      </c>
      <c r="H30" s="27">
        <v>2566.71625838311</v>
      </c>
      <c r="I30" s="31">
        <f t="shared" si="3"/>
        <v>13185.72434755661</v>
      </c>
      <c r="J30" s="26">
        <v>23897.148768830331</v>
      </c>
    </row>
    <row r="31" spans="2:10" x14ac:dyDescent="0.2">
      <c r="B31" s="7" t="s">
        <v>15</v>
      </c>
      <c r="C31" s="16">
        <f t="shared" si="5"/>
        <v>246898.20150372485</v>
      </c>
      <c r="D31" s="52">
        <v>18200.1589785867</v>
      </c>
      <c r="E31" s="45">
        <v>14051</v>
      </c>
      <c r="F31" s="12">
        <f t="shared" si="2"/>
        <v>32251.1589785867</v>
      </c>
      <c r="G31" s="44">
        <v>63703.130141886701</v>
      </c>
      <c r="H31" s="45">
        <v>2143.5345938758501</v>
      </c>
      <c r="I31" s="32">
        <f t="shared" si="3"/>
        <v>65846.664735762548</v>
      </c>
      <c r="J31" s="12">
        <v>148800.37778937561</v>
      </c>
    </row>
    <row r="32" spans="2:10" x14ac:dyDescent="0.2">
      <c r="B32" s="8" t="s">
        <v>20</v>
      </c>
      <c r="C32" s="15">
        <f t="shared" si="5"/>
        <v>113274.63516191304</v>
      </c>
      <c r="D32" s="26">
        <v>9480.4751683932609</v>
      </c>
      <c r="E32" s="27">
        <v>553</v>
      </c>
      <c r="F32" s="26">
        <f t="shared" si="2"/>
        <v>10033.475168393261</v>
      </c>
      <c r="G32" s="30">
        <v>29391.958393902401</v>
      </c>
      <c r="H32" s="27">
        <v>1522.25158992354</v>
      </c>
      <c r="I32" s="31">
        <f t="shared" si="3"/>
        <v>30914.209983825942</v>
      </c>
      <c r="J32" s="26">
        <v>72326.950009693843</v>
      </c>
    </row>
    <row r="33" spans="2:10" x14ac:dyDescent="0.2">
      <c r="B33" s="7" t="s">
        <v>16</v>
      </c>
      <c r="C33" s="16">
        <f t="shared" si="5"/>
        <v>126593.89347285134</v>
      </c>
      <c r="D33" s="52">
        <v>4963.4966659305801</v>
      </c>
      <c r="E33" s="45">
        <v>25529</v>
      </c>
      <c r="F33" s="12">
        <f t="shared" si="2"/>
        <v>30492.496665930579</v>
      </c>
      <c r="G33" s="44">
        <v>26750.662580557298</v>
      </c>
      <c r="H33" s="45">
        <v>3946.8432953381498</v>
      </c>
      <c r="I33" s="32">
        <f t="shared" si="3"/>
        <v>30697.505875895447</v>
      </c>
      <c r="J33" s="12">
        <v>65403.890931025308</v>
      </c>
    </row>
    <row r="34" spans="2:10" x14ac:dyDescent="0.2">
      <c r="B34" s="8" t="s">
        <v>59</v>
      </c>
      <c r="C34" s="15">
        <f t="shared" si="5"/>
        <v>63121.765186137971</v>
      </c>
      <c r="D34" s="26">
        <v>601.08698578098404</v>
      </c>
      <c r="E34" s="27">
        <v>1815</v>
      </c>
      <c r="F34" s="26">
        <f t="shared" si="2"/>
        <v>2416.0869857809839</v>
      </c>
      <c r="G34" s="30">
        <v>8183.4162089200299</v>
      </c>
      <c r="H34" s="27">
        <v>3460.3097353580101</v>
      </c>
      <c r="I34" s="31">
        <f t="shared" si="3"/>
        <v>11643.72594427804</v>
      </c>
      <c r="J34" s="26">
        <v>49061.952256078948</v>
      </c>
    </row>
    <row r="35" spans="2:10" x14ac:dyDescent="0.2">
      <c r="B35" s="7" t="s">
        <v>17</v>
      </c>
      <c r="C35" s="16">
        <f t="shared" si="5"/>
        <v>81321.16616780145</v>
      </c>
      <c r="D35" s="52">
        <v>4841.7179348302498</v>
      </c>
      <c r="E35" s="45">
        <v>19414</v>
      </c>
      <c r="F35" s="12">
        <f t="shared" si="2"/>
        <v>24255.717934830249</v>
      </c>
      <c r="G35" s="44">
        <v>12966.9873533805</v>
      </c>
      <c r="H35" s="45">
        <v>733.48899729668699</v>
      </c>
      <c r="I35" s="32">
        <f t="shared" si="3"/>
        <v>13700.476350677187</v>
      </c>
      <c r="J35" s="12">
        <v>43364.971882294019</v>
      </c>
    </row>
    <row r="36" spans="2:10" x14ac:dyDescent="0.2">
      <c r="B36" s="8" t="s">
        <v>60</v>
      </c>
      <c r="C36" s="15">
        <f t="shared" si="5"/>
        <v>36334.245024240314</v>
      </c>
      <c r="D36" s="26">
        <v>2110.2610112982202</v>
      </c>
      <c r="E36" s="27">
        <v>2062</v>
      </c>
      <c r="F36" s="26">
        <f t="shared" si="2"/>
        <v>4172.2610112982202</v>
      </c>
      <c r="G36" s="30">
        <v>5224.7161412217001</v>
      </c>
      <c r="H36" s="27">
        <v>0</v>
      </c>
      <c r="I36" s="31">
        <f t="shared" si="3"/>
        <v>5224.7161412217001</v>
      </c>
      <c r="J36" s="26">
        <v>26937.267871720389</v>
      </c>
    </row>
    <row r="37" spans="2:10" x14ac:dyDescent="0.2">
      <c r="B37" s="7" t="s">
        <v>18</v>
      </c>
      <c r="C37" s="16">
        <f t="shared" si="5"/>
        <v>414108.8439005891</v>
      </c>
      <c r="D37" s="52">
        <v>58367.335284726003</v>
      </c>
      <c r="E37" s="45">
        <v>99560</v>
      </c>
      <c r="F37" s="12">
        <f t="shared" si="2"/>
        <v>157927.335284726</v>
      </c>
      <c r="G37" s="44">
        <v>98306.765945550695</v>
      </c>
      <c r="H37" s="45">
        <v>9016.9987913281093</v>
      </c>
      <c r="I37" s="32">
        <f t="shared" si="3"/>
        <v>107323.7647368788</v>
      </c>
      <c r="J37" s="12">
        <v>148857.7438789843</v>
      </c>
    </row>
    <row r="38" spans="2:10" x14ac:dyDescent="0.2">
      <c r="B38" s="8" t="s">
        <v>21</v>
      </c>
      <c r="C38" s="15">
        <f t="shared" si="5"/>
        <v>109708.06674567926</v>
      </c>
      <c r="D38" s="26">
        <v>837.83631101998799</v>
      </c>
      <c r="E38" s="27">
        <v>15518</v>
      </c>
      <c r="F38" s="26">
        <f t="shared" si="2"/>
        <v>16355.836311019988</v>
      </c>
      <c r="G38" s="30">
        <v>22635.035709849701</v>
      </c>
      <c r="H38" s="27">
        <v>0</v>
      </c>
      <c r="I38" s="31">
        <f t="shared" si="3"/>
        <v>22635.035709849701</v>
      </c>
      <c r="J38" s="26">
        <v>70717.194724809568</v>
      </c>
    </row>
    <row r="39" spans="2:10" ht="17.25" customHeight="1" x14ac:dyDescent="0.2">
      <c r="B39" s="6" t="s">
        <v>22</v>
      </c>
      <c r="C39" s="13">
        <f>C40+C42+C44+C46</f>
        <v>2287121.3258427978</v>
      </c>
      <c r="D39" s="50">
        <f>D40+D42+D44+D46</f>
        <v>82452.769761605741</v>
      </c>
      <c r="E39" s="41">
        <f t="shared" ref="E39:J39" si="6">E40+E42+E44+E46</f>
        <v>197814</v>
      </c>
      <c r="F39" s="10">
        <f t="shared" si="2"/>
        <v>280266.76976160577</v>
      </c>
      <c r="G39" s="40">
        <f t="shared" si="6"/>
        <v>422933.54462987848</v>
      </c>
      <c r="H39" s="41">
        <f t="shared" si="6"/>
        <v>38210.727072887676</v>
      </c>
      <c r="I39" s="28">
        <f t="shared" si="3"/>
        <v>461144.27170276619</v>
      </c>
      <c r="J39" s="10">
        <f t="shared" si="6"/>
        <v>1545710.2843784259</v>
      </c>
    </row>
    <row r="40" spans="2:10" x14ac:dyDescent="0.2">
      <c r="B40" s="7" t="s">
        <v>23</v>
      </c>
      <c r="C40" s="16">
        <f t="shared" ref="C40:C47" si="7">SUM(F40,I40,J40)</f>
        <v>496484.23668704543</v>
      </c>
      <c r="D40" s="52">
        <v>12061.8052088437</v>
      </c>
      <c r="E40" s="45">
        <v>101118</v>
      </c>
      <c r="F40" s="12">
        <f t="shared" si="2"/>
        <v>113179.8052088437</v>
      </c>
      <c r="G40" s="44">
        <v>82206.087987303705</v>
      </c>
      <c r="H40" s="45">
        <v>1813.1691881004199</v>
      </c>
      <c r="I40" s="32">
        <f t="shared" si="3"/>
        <v>84019.257175404127</v>
      </c>
      <c r="J40" s="12">
        <v>299285.17430279759</v>
      </c>
    </row>
    <row r="41" spans="2:10" x14ac:dyDescent="0.2">
      <c r="B41" s="8" t="s">
        <v>27</v>
      </c>
      <c r="C41" s="15">
        <f t="shared" si="7"/>
        <v>107043.72161532067</v>
      </c>
      <c r="D41" s="26">
        <v>1184.93721098169</v>
      </c>
      <c r="E41" s="27">
        <v>3876</v>
      </c>
      <c r="F41" s="26">
        <f t="shared" si="2"/>
        <v>5060.9372109816904</v>
      </c>
      <c r="G41" s="30">
        <v>19630.033802854599</v>
      </c>
      <c r="H41" s="27">
        <v>619.13983210104698</v>
      </c>
      <c r="I41" s="31">
        <f t="shared" si="3"/>
        <v>20249.173634955645</v>
      </c>
      <c r="J41" s="26">
        <v>81733.610769383333</v>
      </c>
    </row>
    <row r="42" spans="2:10" x14ac:dyDescent="0.2">
      <c r="B42" s="7" t="s">
        <v>24</v>
      </c>
      <c r="C42" s="16">
        <f t="shared" si="7"/>
        <v>83323.021619253443</v>
      </c>
      <c r="D42" s="52">
        <v>3330.4586997665801</v>
      </c>
      <c r="E42" s="45">
        <v>2785</v>
      </c>
      <c r="F42" s="12">
        <f t="shared" si="2"/>
        <v>6115.4586997665801</v>
      </c>
      <c r="G42" s="44">
        <v>17343.7701035598</v>
      </c>
      <c r="H42" s="45">
        <v>870.30477122295201</v>
      </c>
      <c r="I42" s="32">
        <f t="shared" si="3"/>
        <v>18214.074874782753</v>
      </c>
      <c r="J42" s="12">
        <v>58993.488044704107</v>
      </c>
    </row>
    <row r="43" spans="2:10" x14ac:dyDescent="0.2">
      <c r="B43" s="8" t="s">
        <v>61</v>
      </c>
      <c r="C43" s="15">
        <f t="shared" si="7"/>
        <v>39078.707408643211</v>
      </c>
      <c r="D43" s="26">
        <v>787.05356258826998</v>
      </c>
      <c r="E43" s="27">
        <v>456</v>
      </c>
      <c r="F43" s="26">
        <f t="shared" si="2"/>
        <v>1243.0535625882699</v>
      </c>
      <c r="G43" s="30">
        <v>8692.2893388982593</v>
      </c>
      <c r="H43" s="27">
        <v>870.30477122295201</v>
      </c>
      <c r="I43" s="31">
        <f t="shared" si="3"/>
        <v>9562.594110121212</v>
      </c>
      <c r="J43" s="26">
        <v>28273.05973593373</v>
      </c>
    </row>
    <row r="44" spans="2:10" x14ac:dyDescent="0.2">
      <c r="B44" s="7" t="s">
        <v>25</v>
      </c>
      <c r="C44" s="16">
        <f t="shared" si="7"/>
        <v>481243.48604810354</v>
      </c>
      <c r="D44" s="52">
        <v>4536.6078582394603</v>
      </c>
      <c r="E44" s="45">
        <v>65897</v>
      </c>
      <c r="F44" s="12">
        <f t="shared" si="2"/>
        <v>70433.607858239455</v>
      </c>
      <c r="G44" s="44">
        <v>103065.912835257</v>
      </c>
      <c r="H44" s="45">
        <v>10765.9214668389</v>
      </c>
      <c r="I44" s="32">
        <f t="shared" si="3"/>
        <v>113831.8343020959</v>
      </c>
      <c r="J44" s="12">
        <v>296978.04388776817</v>
      </c>
    </row>
    <row r="45" spans="2:10" x14ac:dyDescent="0.2">
      <c r="B45" s="8" t="s">
        <v>28</v>
      </c>
      <c r="C45" s="15">
        <f t="shared" si="7"/>
        <v>361618.55435545667</v>
      </c>
      <c r="D45" s="26">
        <v>730.98698281986105</v>
      </c>
      <c r="E45" s="27">
        <v>59146</v>
      </c>
      <c r="F45" s="26">
        <f t="shared" si="2"/>
        <v>59876.986982819864</v>
      </c>
      <c r="G45" s="30">
        <v>74272.460969318097</v>
      </c>
      <c r="H45" s="27">
        <v>10765.9214668389</v>
      </c>
      <c r="I45" s="31">
        <f t="shared" si="3"/>
        <v>85038.382436157</v>
      </c>
      <c r="J45" s="26">
        <v>216703.18493647981</v>
      </c>
    </row>
    <row r="46" spans="2:10" x14ac:dyDescent="0.2">
      <c r="B46" s="7" t="s">
        <v>26</v>
      </c>
      <c r="C46" s="16">
        <f t="shared" si="7"/>
        <v>1226070.5814883953</v>
      </c>
      <c r="D46" s="52">
        <v>62523.897994756</v>
      </c>
      <c r="E46" s="45">
        <v>28014</v>
      </c>
      <c r="F46" s="12">
        <f t="shared" si="2"/>
        <v>90537.897994756</v>
      </c>
      <c r="G46" s="44">
        <v>220317.77370375799</v>
      </c>
      <c r="H46" s="45">
        <v>24761.331646725401</v>
      </c>
      <c r="I46" s="32">
        <f t="shared" si="3"/>
        <v>245079.10535048338</v>
      </c>
      <c r="J46" s="12">
        <v>890453.57814315602</v>
      </c>
    </row>
    <row r="47" spans="2:10" x14ac:dyDescent="0.2">
      <c r="B47" s="8" t="s">
        <v>29</v>
      </c>
      <c r="C47" s="15">
        <f t="shared" si="7"/>
        <v>590705.52367216337</v>
      </c>
      <c r="D47" s="26">
        <v>41263.545900368197</v>
      </c>
      <c r="E47" s="27">
        <v>14135</v>
      </c>
      <c r="F47" s="26">
        <f t="shared" si="2"/>
        <v>55398.545900368197</v>
      </c>
      <c r="G47" s="30">
        <v>108503.697096198</v>
      </c>
      <c r="H47" s="27">
        <v>15514.5820679588</v>
      </c>
      <c r="I47" s="31">
        <f t="shared" si="3"/>
        <v>124018.27916415679</v>
      </c>
      <c r="J47" s="26">
        <v>411288.69860763842</v>
      </c>
    </row>
    <row r="48" spans="2:10" ht="17.25" customHeight="1" x14ac:dyDescent="0.2">
      <c r="B48" s="6" t="s">
        <v>39</v>
      </c>
      <c r="C48" s="13">
        <f>C49+C51+C53</f>
        <v>618872.51719129551</v>
      </c>
      <c r="D48" s="50">
        <f>D49+D51+D53</f>
        <v>116454.2408752825</v>
      </c>
      <c r="E48" s="41">
        <f>E49+E51+E53</f>
        <v>43969</v>
      </c>
      <c r="F48" s="10">
        <f t="shared" si="2"/>
        <v>160423.2408752825</v>
      </c>
      <c r="G48" s="40">
        <f t="shared" ref="G48:J48" si="8">G49+G51+G53</f>
        <v>90207.881427088403</v>
      </c>
      <c r="H48" s="41">
        <f t="shared" si="8"/>
        <v>4941.9704203557894</v>
      </c>
      <c r="I48" s="28">
        <f t="shared" si="3"/>
        <v>95149.851847444195</v>
      </c>
      <c r="J48" s="10">
        <f t="shared" si="8"/>
        <v>363299.42446856888</v>
      </c>
    </row>
    <row r="49" spans="2:10" x14ac:dyDescent="0.2">
      <c r="B49" s="7" t="s">
        <v>30</v>
      </c>
      <c r="C49" s="16">
        <f t="shared" ref="C49:C54" si="9">SUM(F49,I49,J49)</f>
        <v>247152.64557551802</v>
      </c>
      <c r="D49" s="52">
        <v>38615.664964860996</v>
      </c>
      <c r="E49" s="45">
        <v>17301</v>
      </c>
      <c r="F49" s="12">
        <f t="shared" si="2"/>
        <v>55916.664964860996</v>
      </c>
      <c r="G49" s="44">
        <v>37783.681401665497</v>
      </c>
      <c r="H49" s="45">
        <v>1632.6202178809499</v>
      </c>
      <c r="I49" s="32">
        <f t="shared" si="3"/>
        <v>39416.301619546444</v>
      </c>
      <c r="J49" s="12">
        <v>151819.67899111059</v>
      </c>
    </row>
    <row r="50" spans="2:10" x14ac:dyDescent="0.2">
      <c r="B50" s="8" t="s">
        <v>42</v>
      </c>
      <c r="C50" s="15">
        <f t="shared" si="9"/>
        <v>84103.976145622059</v>
      </c>
      <c r="D50" s="26">
        <v>16626.198144136699</v>
      </c>
      <c r="E50" s="27">
        <v>3330</v>
      </c>
      <c r="F50" s="26">
        <f t="shared" si="2"/>
        <v>19956.198144136699</v>
      </c>
      <c r="G50" s="30">
        <v>12227.7191465248</v>
      </c>
      <c r="H50" s="27">
        <v>798.74337698419299</v>
      </c>
      <c r="I50" s="31">
        <f t="shared" si="3"/>
        <v>13026.462523508993</v>
      </c>
      <c r="J50" s="26">
        <v>51121.315477976372</v>
      </c>
    </row>
    <row r="51" spans="2:10" x14ac:dyDescent="0.2">
      <c r="B51" s="7" t="s">
        <v>31</v>
      </c>
      <c r="C51" s="16">
        <f t="shared" si="9"/>
        <v>150792.75968891397</v>
      </c>
      <c r="D51" s="52">
        <v>34797.455459338104</v>
      </c>
      <c r="E51" s="45">
        <v>4434</v>
      </c>
      <c r="F51" s="12">
        <f t="shared" si="2"/>
        <v>39231.455459338104</v>
      </c>
      <c r="G51" s="44">
        <v>19890.848352718302</v>
      </c>
      <c r="H51" s="45">
        <v>1769.7432713369301</v>
      </c>
      <c r="I51" s="32">
        <f t="shared" si="3"/>
        <v>21660.591624055232</v>
      </c>
      <c r="J51" s="12">
        <v>89900.712605520632</v>
      </c>
    </row>
    <row r="52" spans="2:10" x14ac:dyDescent="0.2">
      <c r="B52" s="8" t="s">
        <v>62</v>
      </c>
      <c r="C52" s="15">
        <f t="shared" si="9"/>
        <v>31914.128769362185</v>
      </c>
      <c r="D52" s="26">
        <v>2596.5134819062</v>
      </c>
      <c r="E52" s="27">
        <v>975</v>
      </c>
      <c r="F52" s="26">
        <f t="shared" si="2"/>
        <v>3571.5134819062</v>
      </c>
      <c r="G52" s="30">
        <v>3518.61057680454</v>
      </c>
      <c r="H52" s="27">
        <v>314.104439209144</v>
      </c>
      <c r="I52" s="31">
        <f t="shared" si="3"/>
        <v>3832.7150160136839</v>
      </c>
      <c r="J52" s="26">
        <v>24509.9002714423</v>
      </c>
    </row>
    <row r="53" spans="2:10" x14ac:dyDescent="0.2">
      <c r="B53" s="7" t="s">
        <v>32</v>
      </c>
      <c r="C53" s="16">
        <f t="shared" si="9"/>
        <v>220927.11192686361</v>
      </c>
      <c r="D53" s="52">
        <v>43041.1204510834</v>
      </c>
      <c r="E53" s="45">
        <v>22234</v>
      </c>
      <c r="F53" s="12">
        <f t="shared" si="2"/>
        <v>65275.1204510834</v>
      </c>
      <c r="G53" s="44">
        <v>32533.351672704601</v>
      </c>
      <c r="H53" s="45">
        <v>1539.6069311379099</v>
      </c>
      <c r="I53" s="32">
        <f t="shared" si="3"/>
        <v>34072.958603842511</v>
      </c>
      <c r="J53" s="12">
        <v>121579.0328719377</v>
      </c>
    </row>
    <row r="54" spans="2:10" x14ac:dyDescent="0.2">
      <c r="B54" s="8" t="s">
        <v>43</v>
      </c>
      <c r="C54" s="15">
        <f t="shared" si="9"/>
        <v>90584.865264827327</v>
      </c>
      <c r="D54" s="26">
        <v>25037.0106193305</v>
      </c>
      <c r="E54" s="27">
        <v>6582</v>
      </c>
      <c r="F54" s="26">
        <f t="shared" si="2"/>
        <v>31619.0106193305</v>
      </c>
      <c r="G54" s="30">
        <v>10116.4975106355</v>
      </c>
      <c r="H54" s="27">
        <v>0</v>
      </c>
      <c r="I54" s="31">
        <f t="shared" si="3"/>
        <v>10116.4975106355</v>
      </c>
      <c r="J54" s="26">
        <v>48849.357134861333</v>
      </c>
    </row>
    <row r="55" spans="2:10" ht="17.25" customHeight="1" x14ac:dyDescent="0.2">
      <c r="B55" s="6" t="s">
        <v>33</v>
      </c>
      <c r="C55" s="13">
        <f>C56+C57+C59+C61</f>
        <v>472102.26491397608</v>
      </c>
      <c r="D55" s="50">
        <f>D56+D57+D59+D61</f>
        <v>42893.105066258075</v>
      </c>
      <c r="E55" s="41">
        <f t="shared" ref="E55:J55" si="10">E56+E57+E59+E61</f>
        <v>54621</v>
      </c>
      <c r="F55" s="10">
        <f t="shared" si="2"/>
        <v>97514.105066258082</v>
      </c>
      <c r="G55" s="40">
        <f t="shared" si="10"/>
        <v>81744.014523610604</v>
      </c>
      <c r="H55" s="41">
        <f t="shared" si="10"/>
        <v>12711.805400989435</v>
      </c>
      <c r="I55" s="28">
        <f t="shared" si="3"/>
        <v>94455.819924600044</v>
      </c>
      <c r="J55" s="10">
        <f t="shared" si="10"/>
        <v>280132.33992311801</v>
      </c>
    </row>
    <row r="56" spans="2:10" x14ac:dyDescent="0.2">
      <c r="B56" s="7" t="s">
        <v>34</v>
      </c>
      <c r="C56" s="16">
        <f t="shared" ref="C56:C61" si="11">SUM(F56,I56,J56)</f>
        <v>71966.16167962199</v>
      </c>
      <c r="D56" s="55">
        <v>4628.6896373814798</v>
      </c>
      <c r="E56" s="45">
        <v>9163</v>
      </c>
      <c r="F56" s="12">
        <f t="shared" si="2"/>
        <v>13791.68963738148</v>
      </c>
      <c r="G56" s="44">
        <v>15754.194318687099</v>
      </c>
      <c r="H56" s="45">
        <v>3730.8706228617598</v>
      </c>
      <c r="I56" s="32">
        <f t="shared" si="3"/>
        <v>19485.064941548859</v>
      </c>
      <c r="J56" s="12">
        <v>38689.407100691649</v>
      </c>
    </row>
    <row r="57" spans="2:10" x14ac:dyDescent="0.2">
      <c r="B57" s="7" t="s">
        <v>35</v>
      </c>
      <c r="C57" s="16">
        <f t="shared" si="11"/>
        <v>101158.30226105347</v>
      </c>
      <c r="D57" s="55">
        <v>15474.8147983902</v>
      </c>
      <c r="E57" s="45">
        <v>18242</v>
      </c>
      <c r="F57" s="12">
        <f t="shared" si="2"/>
        <v>33716.814798390202</v>
      </c>
      <c r="G57" s="44">
        <v>19784.4562505748</v>
      </c>
      <c r="H57" s="45">
        <v>2305.9401949918902</v>
      </c>
      <c r="I57" s="32">
        <f t="shared" si="3"/>
        <v>22090.39644556669</v>
      </c>
      <c r="J57" s="12">
        <v>45351.091017096573</v>
      </c>
    </row>
    <row r="58" spans="2:10" x14ac:dyDescent="0.2">
      <c r="B58" s="8" t="s">
        <v>63</v>
      </c>
      <c r="C58" s="15">
        <f t="shared" si="11"/>
        <v>31693.362939162638</v>
      </c>
      <c r="D58" s="26">
        <v>2078.80960938731</v>
      </c>
      <c r="E58" s="27">
        <v>9144</v>
      </c>
      <c r="F58" s="26">
        <f t="shared" si="2"/>
        <v>11222.80960938731</v>
      </c>
      <c r="G58" s="30">
        <v>6695.1080873154897</v>
      </c>
      <c r="H58" s="27">
        <v>991.14665329638694</v>
      </c>
      <c r="I58" s="31">
        <f t="shared" si="3"/>
        <v>7686.2547406118765</v>
      </c>
      <c r="J58" s="26">
        <v>12784.298589163451</v>
      </c>
    </row>
    <row r="59" spans="2:10" x14ac:dyDescent="0.2">
      <c r="B59" s="7" t="s">
        <v>40</v>
      </c>
      <c r="C59" s="16">
        <f t="shared" si="11"/>
        <v>209423.62349023382</v>
      </c>
      <c r="D59" s="52">
        <v>16140.3230072772</v>
      </c>
      <c r="E59" s="45">
        <v>25856</v>
      </c>
      <c r="F59" s="12">
        <f t="shared" si="2"/>
        <v>41996.323007277198</v>
      </c>
      <c r="G59" s="44">
        <v>33382.563197783602</v>
      </c>
      <c r="H59" s="45">
        <v>6239.2746860758198</v>
      </c>
      <c r="I59" s="32">
        <f t="shared" si="3"/>
        <v>39621.837883859422</v>
      </c>
      <c r="J59" s="12">
        <v>127805.4625990972</v>
      </c>
    </row>
    <row r="60" spans="2:10" x14ac:dyDescent="0.2">
      <c r="B60" s="8" t="s">
        <v>64</v>
      </c>
      <c r="C60" s="15">
        <f t="shared" si="11"/>
        <v>67893.672011508606</v>
      </c>
      <c r="D60" s="26">
        <v>603.37365475192303</v>
      </c>
      <c r="E60" s="27">
        <v>2669</v>
      </c>
      <c r="F60" s="26">
        <f t="shared" si="2"/>
        <v>3272.3736547519229</v>
      </c>
      <c r="G60" s="30">
        <v>7599.2819267859904</v>
      </c>
      <c r="H60" s="27">
        <v>4294.2984205391103</v>
      </c>
      <c r="I60" s="31">
        <f t="shared" si="3"/>
        <v>11893.5803473251</v>
      </c>
      <c r="J60" s="26">
        <v>52727.718009431577</v>
      </c>
    </row>
    <row r="61" spans="2:10" x14ac:dyDescent="0.2">
      <c r="B61" s="7" t="s">
        <v>36</v>
      </c>
      <c r="C61" s="16">
        <f t="shared" si="11"/>
        <v>89554.177483066829</v>
      </c>
      <c r="D61" s="52">
        <v>6649.2776232091901</v>
      </c>
      <c r="E61" s="45">
        <v>1360</v>
      </c>
      <c r="F61" s="12">
        <f t="shared" si="2"/>
        <v>8009.2776232091901</v>
      </c>
      <c r="G61" s="44">
        <v>12822.800756565101</v>
      </c>
      <c r="H61" s="45">
        <v>435.71989705996498</v>
      </c>
      <c r="I61" s="32">
        <f t="shared" si="3"/>
        <v>13258.520653625066</v>
      </c>
      <c r="J61" s="12">
        <v>68286.379206232567</v>
      </c>
    </row>
    <row r="62" spans="2:10" ht="31.5" customHeight="1" x14ac:dyDescent="0.2">
      <c r="B62" s="9" t="s">
        <v>41</v>
      </c>
      <c r="C62" s="19">
        <f>C9+C20+C39+C48+C55</f>
        <v>5876698.9530564295</v>
      </c>
      <c r="D62" s="50">
        <f>D9+D20+D39+D48+D55</f>
        <v>696849.2153697625</v>
      </c>
      <c r="E62" s="41">
        <f t="shared" ref="E62:J62" si="12">E9+E20+E39+E48+E55</f>
        <v>785736</v>
      </c>
      <c r="F62" s="20">
        <f t="shared" si="12"/>
        <v>1482585.2153697624</v>
      </c>
      <c r="G62" s="40">
        <f t="shared" si="12"/>
        <v>1261406.7448893904</v>
      </c>
      <c r="H62" s="41">
        <f t="shared" si="12"/>
        <v>96967.630782663924</v>
      </c>
      <c r="I62" s="33">
        <f t="shared" si="12"/>
        <v>1358374.3756720542</v>
      </c>
      <c r="J62" s="20">
        <f t="shared" si="12"/>
        <v>3035739.3620146131</v>
      </c>
    </row>
    <row r="63" spans="2:10" ht="15" customHeight="1" x14ac:dyDescent="0.2">
      <c r="B63" s="21" t="s">
        <v>37</v>
      </c>
      <c r="C63" s="17">
        <f>C13+C16+C18+C22+C24+C26+C28+C30+C32+C34+C36+C38+C41+C43+C45+C47+C50+C52+C54+C58+C60</f>
        <v>2207062.010275594</v>
      </c>
      <c r="D63" s="53">
        <f t="shared" ref="D63:J63" si="13">D13+D16+D18+D22+D24+D26+D28+D30+D32+D34+D36+D38+D41+D43+D45+D47+D50+D52+D54+D58+D60</f>
        <v>142540.47474589478</v>
      </c>
      <c r="E63" s="47">
        <f t="shared" si="13"/>
        <v>175136</v>
      </c>
      <c r="F63" s="18">
        <f t="shared" si="13"/>
        <v>317676.47474589484</v>
      </c>
      <c r="G63" s="46">
        <f t="shared" si="13"/>
        <v>479954.6126246269</v>
      </c>
      <c r="H63" s="47">
        <f t="shared" si="13"/>
        <v>58038.711719487117</v>
      </c>
      <c r="I63" s="34">
        <f t="shared" si="13"/>
        <v>537993.32434411382</v>
      </c>
      <c r="J63" s="18">
        <f t="shared" si="13"/>
        <v>1351392.2111855855</v>
      </c>
    </row>
    <row r="64" spans="2:10" ht="15" customHeight="1" thickBot="1" x14ac:dyDescent="0.25">
      <c r="B64" s="22" t="s">
        <v>44</v>
      </c>
      <c r="C64" s="23">
        <f>C62-C63</f>
        <v>3669636.9427808356</v>
      </c>
      <c r="D64" s="54">
        <f>D62-D63</f>
        <v>554308.74062386772</v>
      </c>
      <c r="E64" s="49">
        <f t="shared" ref="E64:J64" si="14">E62-E63</f>
        <v>610600</v>
      </c>
      <c r="F64" s="24">
        <f t="shared" si="14"/>
        <v>1164908.7406238676</v>
      </c>
      <c r="G64" s="48">
        <f t="shared" si="14"/>
        <v>781452.13226476358</v>
      </c>
      <c r="H64" s="49">
        <f t="shared" si="14"/>
        <v>38928.919063176807</v>
      </c>
      <c r="I64" s="35">
        <f t="shared" si="14"/>
        <v>820381.05132794043</v>
      </c>
      <c r="J64" s="24">
        <f t="shared" si="14"/>
        <v>1684347.1508290276</v>
      </c>
    </row>
    <row r="65" spans="2:10" ht="13.5" thickTop="1" x14ac:dyDescent="0.2">
      <c r="B65" s="5" t="s">
        <v>65</v>
      </c>
      <c r="C65" s="56"/>
      <c r="D65" s="56"/>
      <c r="E65" s="56"/>
      <c r="F65" s="56"/>
      <c r="G65" s="56"/>
      <c r="H65" s="56"/>
      <c r="I65" s="56"/>
      <c r="J65" s="56"/>
    </row>
    <row r="66" spans="2:10" x14ac:dyDescent="0.2">
      <c r="B66" s="5" t="s">
        <v>66</v>
      </c>
      <c r="C66" s="56"/>
      <c r="D66" s="56"/>
      <c r="E66" s="56"/>
      <c r="F66" s="56"/>
      <c r="G66" s="56"/>
      <c r="H66" s="56"/>
      <c r="I66" s="56"/>
      <c r="J66" s="56"/>
    </row>
    <row r="67" spans="2:10" x14ac:dyDescent="0.2">
      <c r="B67" s="4"/>
      <c r="C67" s="56"/>
      <c r="D67" s="56"/>
      <c r="E67" s="56"/>
      <c r="F67" s="56"/>
      <c r="G67" s="56"/>
      <c r="H67" s="56"/>
      <c r="I67" s="56"/>
      <c r="J67" s="56"/>
    </row>
    <row r="68" spans="2:10" x14ac:dyDescent="0.2">
      <c r="B68" s="4"/>
      <c r="C68" s="56"/>
      <c r="D68" s="56"/>
      <c r="E68" s="56"/>
      <c r="F68" s="56"/>
      <c r="G68" s="56"/>
      <c r="H68" s="56"/>
      <c r="I68" s="56"/>
      <c r="J68" s="56"/>
    </row>
    <row r="69" spans="2:10" x14ac:dyDescent="0.2">
      <c r="B69" s="4"/>
      <c r="C69" s="56"/>
      <c r="D69" s="56"/>
      <c r="E69" s="56"/>
      <c r="F69" s="56"/>
      <c r="G69" s="56"/>
      <c r="H69" s="56"/>
      <c r="I69" s="56"/>
      <c r="J69" s="56"/>
    </row>
    <row r="70" spans="2:10" x14ac:dyDescent="0.2">
      <c r="C70" s="56"/>
      <c r="D70" s="56"/>
      <c r="E70" s="56"/>
      <c r="F70" s="56"/>
      <c r="G70" s="56"/>
      <c r="H70" s="56"/>
      <c r="I70" s="56"/>
      <c r="J70" s="56"/>
    </row>
    <row r="71" spans="2:10" x14ac:dyDescent="0.2">
      <c r="B71" s="4"/>
      <c r="C71" s="56"/>
      <c r="D71" s="56"/>
      <c r="E71" s="56"/>
      <c r="F71" s="56"/>
      <c r="G71" s="56"/>
      <c r="H71" s="56"/>
      <c r="I71" s="56"/>
      <c r="J71" s="56"/>
    </row>
    <row r="72" spans="2:10" x14ac:dyDescent="0.2">
      <c r="B72" s="4"/>
      <c r="C72" s="56"/>
      <c r="D72" s="56"/>
      <c r="E72" s="56"/>
      <c r="F72" s="56"/>
      <c r="G72" s="56"/>
      <c r="H72" s="56"/>
      <c r="I72" s="56"/>
      <c r="J72" s="56"/>
    </row>
    <row r="73" spans="2:10" x14ac:dyDescent="0.2">
      <c r="C73" s="56"/>
      <c r="D73" s="56"/>
      <c r="E73" s="56"/>
      <c r="F73" s="56"/>
      <c r="G73" s="56"/>
      <c r="H73" s="56"/>
      <c r="I73" s="56"/>
      <c r="J73" s="56"/>
    </row>
  </sheetData>
  <mergeCells count="10">
    <mergeCell ref="B1:J1"/>
    <mergeCell ref="B2:J2"/>
    <mergeCell ref="B3:J3"/>
    <mergeCell ref="B5:B8"/>
    <mergeCell ref="C5:J5"/>
    <mergeCell ref="C6:C8"/>
    <mergeCell ref="D6:J6"/>
    <mergeCell ref="D7:F7"/>
    <mergeCell ref="G7:I7"/>
    <mergeCell ref="J7:J8"/>
  </mergeCells>
  <printOptions horizontalCentered="1"/>
  <pageMargins left="0" right="0" top="0.19685039370078741" bottom="0" header="0" footer="0"/>
  <pageSetup paperSize="9" scale="72" fitToHeight="2" orientation="portrait" r:id="rId1"/>
  <headerFooter alignWithMargins="0"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2016</vt:lpstr>
      <vt:lpstr>2017</vt:lpstr>
      <vt:lpstr>2018</vt:lpstr>
      <vt:lpstr>2019</vt:lpstr>
      <vt:lpstr>'2016'!Area_de_impressao</vt:lpstr>
      <vt:lpstr>'2017'!Area_de_impressao</vt:lpstr>
      <vt:lpstr>'2018'!Area_de_impressao</vt:lpstr>
      <vt:lpstr>'2019'!Area_de_impressao</vt:lpstr>
    </vt:vector>
  </TitlesOfParts>
  <Company>Banco de Dados CBIC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Rafael</cp:lastModifiedBy>
  <cp:lastPrinted>2021-03-09T19:01:09Z</cp:lastPrinted>
  <dcterms:created xsi:type="dcterms:W3CDTF">2008-05-12T17:56:17Z</dcterms:created>
  <dcterms:modified xsi:type="dcterms:W3CDTF">2021-03-11T17:29:13Z</dcterms:modified>
</cp:coreProperties>
</file>