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8 Déficit Habitacional/A - Déficit Habitacional/1. Déficit Habitacional 2023/"/>
    </mc:Choice>
  </mc:AlternateContent>
  <xr:revisionPtr revIDLastSave="35" documentId="13_ncr:1_{23F7ED5C-FFC7-48F7-BCA6-4993F4329B30}" xr6:coauthVersionLast="47" xr6:coauthVersionMax="47" xr10:uidLastSave="{80506410-F4DF-4F4A-84AF-01DB25E41426}"/>
  <bookViews>
    <workbookView xWindow="-108" yWindow="-108" windowWidth="23256" windowHeight="12456" activeTab="5" xr2:uid="{00000000-000D-0000-FFFF-FFFF00000000}"/>
  </bookViews>
  <sheets>
    <sheet name="2016" sheetId="6" r:id="rId1"/>
    <sheet name="2017" sheetId="11" r:id="rId2"/>
    <sheet name="2018" sheetId="12" r:id="rId3"/>
    <sheet name="2019" sheetId="13" r:id="rId4"/>
    <sheet name="2022" sheetId="14" r:id="rId5"/>
    <sheet name="2023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5" l="1"/>
  <c r="E63" i="15" s="1"/>
  <c r="D62" i="15"/>
  <c r="D63" i="15" s="1"/>
  <c r="D8" i="14"/>
  <c r="E62" i="14"/>
  <c r="D62" i="14"/>
  <c r="E63" i="14" l="1"/>
  <c r="D63" i="14"/>
  <c r="E62" i="13"/>
  <c r="D62" i="13"/>
  <c r="C60" i="13"/>
  <c r="C59" i="13"/>
  <c r="C58" i="13"/>
  <c r="C57" i="13"/>
  <c r="C56" i="13"/>
  <c r="C55" i="13"/>
  <c r="E54" i="13"/>
  <c r="D54" i="13"/>
  <c r="C53" i="13"/>
  <c r="C52" i="13"/>
  <c r="C51" i="13"/>
  <c r="C50" i="13"/>
  <c r="C49" i="13"/>
  <c r="C48" i="13"/>
  <c r="E47" i="13"/>
  <c r="D47" i="13"/>
  <c r="D61" i="13" s="1"/>
  <c r="D63" i="13" s="1"/>
  <c r="C46" i="13"/>
  <c r="C45" i="13"/>
  <c r="C44" i="13"/>
  <c r="C43" i="13"/>
  <c r="C42" i="13"/>
  <c r="C41" i="13"/>
  <c r="C40" i="13"/>
  <c r="C39" i="13"/>
  <c r="C38" i="13" s="1"/>
  <c r="E38" i="13"/>
  <c r="D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 s="1"/>
  <c r="E19" i="13"/>
  <c r="D19" i="13"/>
  <c r="C18" i="13"/>
  <c r="C17" i="13"/>
  <c r="C16" i="13"/>
  <c r="C15" i="13"/>
  <c r="C14" i="13"/>
  <c r="C13" i="13"/>
  <c r="C12" i="13"/>
  <c r="C11" i="13"/>
  <c r="C10" i="13"/>
  <c r="C9" i="13"/>
  <c r="C8" i="13" s="1"/>
  <c r="E8" i="13"/>
  <c r="D8" i="13"/>
  <c r="E62" i="12"/>
  <c r="D62" i="12"/>
  <c r="C60" i="12"/>
  <c r="C59" i="12"/>
  <c r="C58" i="12"/>
  <c r="C57" i="12"/>
  <c r="C56" i="12"/>
  <c r="C55" i="12"/>
  <c r="E54" i="12"/>
  <c r="D54" i="12"/>
  <c r="C53" i="12"/>
  <c r="C52" i="12"/>
  <c r="C51" i="12"/>
  <c r="C50" i="12"/>
  <c r="C49" i="12"/>
  <c r="C48" i="12"/>
  <c r="E47" i="12"/>
  <c r="D47" i="12"/>
  <c r="C46" i="12"/>
  <c r="C45" i="12"/>
  <c r="C44" i="12"/>
  <c r="C43" i="12"/>
  <c r="C42" i="12"/>
  <c r="C41" i="12"/>
  <c r="C40" i="12"/>
  <c r="C39" i="12"/>
  <c r="C38" i="12" s="1"/>
  <c r="E38" i="12"/>
  <c r="D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 s="1"/>
  <c r="E19" i="12"/>
  <c r="D19" i="12"/>
  <c r="C18" i="12"/>
  <c r="C17" i="12"/>
  <c r="C16" i="12"/>
  <c r="C15" i="12"/>
  <c r="C14" i="12"/>
  <c r="C13" i="12"/>
  <c r="C12" i="12"/>
  <c r="C11" i="12"/>
  <c r="C10" i="12"/>
  <c r="C9" i="12"/>
  <c r="C8" i="12" s="1"/>
  <c r="E8" i="12"/>
  <c r="D8" i="12"/>
  <c r="E62" i="11"/>
  <c r="D62" i="11"/>
  <c r="C60" i="11"/>
  <c r="C59" i="11"/>
  <c r="C58" i="11"/>
  <c r="C57" i="11"/>
  <c r="C56" i="11"/>
  <c r="C55" i="11"/>
  <c r="E54" i="11"/>
  <c r="D54" i="11"/>
  <c r="C53" i="11"/>
  <c r="C52" i="11"/>
  <c r="C51" i="11"/>
  <c r="C50" i="11"/>
  <c r="C49" i="11"/>
  <c r="C48" i="11"/>
  <c r="C47" i="11" s="1"/>
  <c r="E47" i="11"/>
  <c r="D47" i="11"/>
  <c r="C46" i="11"/>
  <c r="C45" i="11"/>
  <c r="C44" i="11"/>
  <c r="C43" i="11"/>
  <c r="C42" i="11"/>
  <c r="C41" i="11"/>
  <c r="C40" i="11"/>
  <c r="C39" i="11"/>
  <c r="E38" i="11"/>
  <c r="D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E19" i="11"/>
  <c r="D19" i="11"/>
  <c r="C18" i="11"/>
  <c r="C17" i="11"/>
  <c r="C16" i="11"/>
  <c r="C15" i="11"/>
  <c r="C14" i="11"/>
  <c r="C13" i="11"/>
  <c r="C12" i="11"/>
  <c r="C11" i="11"/>
  <c r="C10" i="11"/>
  <c r="C9" i="11"/>
  <c r="E8" i="11"/>
  <c r="D8" i="11"/>
  <c r="E62" i="6"/>
  <c r="D62" i="6"/>
  <c r="C60" i="6"/>
  <c r="C59" i="6"/>
  <c r="C58" i="6"/>
  <c r="C57" i="6"/>
  <c r="C56" i="6"/>
  <c r="C55" i="6"/>
  <c r="E54" i="6"/>
  <c r="D54" i="6"/>
  <c r="C53" i="6"/>
  <c r="C52" i="6"/>
  <c r="C51" i="6"/>
  <c r="C50" i="6"/>
  <c r="C49" i="6"/>
  <c r="C48" i="6"/>
  <c r="E47" i="6"/>
  <c r="D47" i="6"/>
  <c r="C46" i="6"/>
  <c r="C45" i="6"/>
  <c r="C44" i="6"/>
  <c r="C43" i="6"/>
  <c r="C42" i="6"/>
  <c r="C41" i="6"/>
  <c r="C40" i="6"/>
  <c r="C39" i="6"/>
  <c r="D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8" i="6"/>
  <c r="C17" i="6"/>
  <c r="C16" i="6"/>
  <c r="C15" i="6"/>
  <c r="C14" i="6"/>
  <c r="C13" i="6"/>
  <c r="C12" i="6"/>
  <c r="C11" i="6"/>
  <c r="C10" i="6"/>
  <c r="C9" i="6"/>
  <c r="D8" i="6"/>
  <c r="E8" i="6"/>
  <c r="E61" i="6" s="1"/>
  <c r="E19" i="6"/>
  <c r="D19" i="6"/>
  <c r="E38" i="6"/>
  <c r="C54" i="13" l="1"/>
  <c r="C54" i="11"/>
  <c r="C38" i="6"/>
  <c r="C8" i="11"/>
  <c r="C19" i="11"/>
  <c r="C62" i="13"/>
  <c r="C47" i="13"/>
  <c r="E61" i="13"/>
  <c r="E63" i="13" s="1"/>
  <c r="C54" i="12"/>
  <c r="C47" i="12"/>
  <c r="D61" i="12"/>
  <c r="D63" i="12" s="1"/>
  <c r="C62" i="12"/>
  <c r="E61" i="12"/>
  <c r="E63" i="12" s="1"/>
  <c r="C62" i="11"/>
  <c r="D61" i="11"/>
  <c r="D63" i="11" s="1"/>
  <c r="C38" i="11"/>
  <c r="C61" i="11" s="1"/>
  <c r="C63" i="11" s="1"/>
  <c r="E61" i="11"/>
  <c r="E63" i="11" s="1"/>
  <c r="C47" i="6"/>
  <c r="D61" i="6"/>
  <c r="D63" i="6" s="1"/>
  <c r="C62" i="6"/>
  <c r="E63" i="6"/>
  <c r="C19" i="6"/>
  <c r="C61" i="13"/>
  <c r="C63" i="13" s="1"/>
  <c r="C61" i="12"/>
  <c r="C63" i="12" s="1"/>
  <c r="C54" i="6"/>
  <c r="C8" i="6"/>
  <c r="C61" i="6" s="1"/>
  <c r="C63" i="6" l="1"/>
</calcChain>
</file>

<file path=xl/sharedStrings.xml><?xml version="1.0" encoding="utf-8"?>
<sst xmlns="http://schemas.openxmlformats.org/spreadsheetml/2006/main" count="402" uniqueCount="70">
  <si>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</si>
  <si>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</si>
  <si>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</si>
  <si>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</si>
  <si>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</si>
  <si>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</si>
  <si>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</si>
  <si>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</si>
  <si>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 xml:space="preserve">   RM Belém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</si>
  <si>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</si>
  <si>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</si>
  <si>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</si>
  <si>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</si>
  <si>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</si>
  <si>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</si>
  <si>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</si>
  <si>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</si>
  <si>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</si>
  <si>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</si>
  <si>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 xml:space="preserve">   RM Fortaleza</t>
  </si>
  <si>
    <t xml:space="preserve">   RM Recife</t>
  </si>
  <si>
    <t xml:space="preserve">   RM Salvador</t>
  </si>
  <si>
    <t>Região Sudeste</t>
  </si>
  <si>
    <t>Minas Gerais</t>
  </si>
  <si>
    <t>Espírito Santo</t>
  </si>
  <si>
    <t>Rio de Janeiro</t>
  </si>
  <si>
    <t>São Paulo</t>
  </si>
  <si>
    <t xml:space="preserve">   RM Belo Horizonte</t>
  </si>
  <si>
    <t xml:space="preserve">   RM Rio de Janeiro</t>
  </si>
  <si>
    <t xml:space="preserve">   RM São Paulo</t>
  </si>
  <si>
    <t>Paraná</t>
  </si>
  <si>
    <t>Santa Catarina</t>
  </si>
  <si>
    <t>Rio Grande do Sul</t>
  </si>
  <si>
    <t>Região Centro-Oeste</t>
  </si>
  <si>
    <t>Mato Grosso do Sul</t>
  </si>
  <si>
    <t>Mato Grosso</t>
  </si>
  <si>
    <t>Distrito Federal</t>
  </si>
  <si>
    <t>Total das RMs</t>
  </si>
  <si>
    <t>BRASIL, GRANDES REGIÕES, UF E REGIÕES METROPOLITANAS</t>
  </si>
  <si>
    <t>Região Sul</t>
  </si>
  <si>
    <t>Goiás</t>
  </si>
  <si>
    <t>BRASIL</t>
  </si>
  <si>
    <t xml:space="preserve">   RM Curitiba</t>
  </si>
  <si>
    <t xml:space="preserve">   RM Porto Alegre</t>
  </si>
  <si>
    <t>Demais áreas</t>
  </si>
  <si>
    <t>Especificação</t>
  </si>
  <si>
    <t>Total</t>
  </si>
  <si>
    <t>Urbano</t>
  </si>
  <si>
    <t>Rural</t>
  </si>
  <si>
    <t>Déficit Habitacional</t>
  </si>
  <si>
    <t xml:space="preserve">   RM Manaus</t>
  </si>
  <si>
    <t xml:space="preserve">   RM Macapá</t>
  </si>
  <si>
    <t xml:space="preserve">   RM Grande São Luís</t>
  </si>
  <si>
    <t xml:space="preserve">   RIDE Grande Teresina</t>
  </si>
  <si>
    <t xml:space="preserve">   RM Natal</t>
  </si>
  <si>
    <t xml:space="preserve">   RM João Pessoa</t>
  </si>
  <si>
    <t xml:space="preserve">   RM Maceió</t>
  </si>
  <si>
    <t xml:space="preserve">   RM Aracaju</t>
  </si>
  <si>
    <t xml:space="preserve">   RM Grande Vitória</t>
  </si>
  <si>
    <t xml:space="preserve">   RM Florianópolis</t>
  </si>
  <si>
    <t xml:space="preserve">   RM Vale do Rio Cuiabá</t>
  </si>
  <si>
    <t xml:space="preserve">   RM Goiânia</t>
  </si>
  <si>
    <t>Fonte: Dados básicos: Instituto Brasileiro de Geografia e Estatística (IBGE), 2016-2019.</t>
  </si>
  <si>
    <t>Total Relativo (%)</t>
  </si>
  <si>
    <t>DÉFICIT HABITACIONAL TOTAL POR SITUAÇÃO DE DOMICÍLIO E DÉFICIT HABITACIONAL RELATIVO</t>
  </si>
  <si>
    <t>Obs.: Déficit Habitacional Relativo aos domicílios particulares permanentes  e improvisados.</t>
  </si>
  <si>
    <t>Elaboração: Fundação João Pinheiro (FJP). Dados reponderados.</t>
  </si>
  <si>
    <t>Fonte: Dados básicos: Instituto Brasileiro de Geografia e Estatística (IBGE), 2022 / Cadúnico, 2021.</t>
  </si>
  <si>
    <t xml:space="preserve">Elaboração: Fundação João Pinheiro (FJP). </t>
  </si>
  <si>
    <t>Fonte: Dados básicos: Instituto Brasileiro de Geografia e Estatística (IBGE), 2023 / Cadúnico,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</si>
</sst>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2" x14ac:knownFonts="1">
    <font>
      <sz val="10"/>
      <name val="Arial"/>
    </font>
    <font>
      <sz val="10"/>
      <color indexed="4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7"/>
      <color indexed="4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4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11"/>
      <color indexed="48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sz val="7"/>
      <color indexed="48"/>
      <name val="Arial"/>
      <family val="2"/>
    </font>
    <font>
      <b/>
      <sz val="12"/>
      <color indexed="4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21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38" fontId="11" fillId="3" borderId="10" xfId="0" applyNumberFormat="1" applyFont="1" applyFill="1" applyBorder="1" applyAlignment="1">
      <alignment horizontal="center" vertical="center"/>
    </xf>
    <xf numFmtId="38" fontId="17" fillId="5" borderId="8" xfId="0" applyNumberFormat="1" applyFont="1" applyFill="1" applyBorder="1" applyAlignment="1">
      <alignment horizontal="center" vertical="center"/>
    </xf>
    <xf numFmtId="38" fontId="17" fillId="5" borderId="11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7" fillId="0" borderId="13" xfId="0" applyNumberFormat="1" applyFont="1" applyBorder="1" applyAlignment="1">
      <alignment horizontal="center" vertical="center"/>
    </xf>
    <xf numFmtId="3" fontId="13" fillId="4" borderId="12" xfId="0" applyNumberFormat="1" applyFont="1" applyFill="1" applyBorder="1" applyAlignment="1">
      <alignment horizontal="center" vertical="center"/>
    </xf>
    <xf numFmtId="3" fontId="13" fillId="4" borderId="0" xfId="0" applyNumberFormat="1" applyFont="1" applyFill="1" applyAlignment="1">
      <alignment horizontal="center" vertical="center"/>
    </xf>
    <xf numFmtId="3" fontId="13" fillId="4" borderId="13" xfId="0" applyNumberFormat="1" applyFont="1" applyFill="1" applyBorder="1" applyAlignment="1">
      <alignment horizontal="center" vertical="center"/>
    </xf>
    <xf numFmtId="38" fontId="17" fillId="0" borderId="0" xfId="0" applyNumberFormat="1" applyFont="1" applyAlignment="1">
      <alignment horizontal="center" vertical="center"/>
    </xf>
    <xf numFmtId="38" fontId="17" fillId="0" borderId="13" xfId="0" applyNumberFormat="1" applyFont="1" applyBorder="1" applyAlignment="1">
      <alignment horizontal="center" vertical="center"/>
    </xf>
    <xf numFmtId="38" fontId="11" fillId="0" borderId="12" xfId="0" applyNumberFormat="1" applyFont="1" applyBorder="1" applyAlignment="1">
      <alignment horizontal="center" vertical="center"/>
    </xf>
    <xf numFmtId="38" fontId="17" fillId="6" borderId="0" xfId="0" applyNumberFormat="1" applyFont="1" applyFill="1" applyAlignment="1">
      <alignment horizontal="center" vertical="center"/>
    </xf>
    <xf numFmtId="38" fontId="3" fillId="3" borderId="10" xfId="0" applyNumberFormat="1" applyFont="1" applyFill="1" applyBorder="1" applyAlignment="1">
      <alignment horizontal="center" vertical="center"/>
    </xf>
    <xf numFmtId="38" fontId="16" fillId="0" borderId="14" xfId="0" applyNumberFormat="1" applyFont="1" applyBorder="1" applyAlignment="1">
      <alignment horizontal="center" vertical="center"/>
    </xf>
    <xf numFmtId="38" fontId="12" fillId="0" borderId="6" xfId="0" applyNumberFormat="1" applyFont="1" applyBorder="1" applyAlignment="1">
      <alignment horizontal="center" vertical="center"/>
    </xf>
    <xf numFmtId="38" fontId="12" fillId="0" borderId="15" xfId="0" applyNumberFormat="1" applyFont="1" applyBorder="1" applyAlignment="1">
      <alignment horizontal="center" vertical="center"/>
    </xf>
    <xf numFmtId="38" fontId="16" fillId="0" borderId="16" xfId="0" applyNumberFormat="1" applyFont="1" applyBorder="1" applyAlignment="1">
      <alignment horizontal="center" vertical="center"/>
    </xf>
    <xf numFmtId="38" fontId="12" fillId="0" borderId="17" xfId="0" applyNumberFormat="1" applyFont="1" applyBorder="1" applyAlignment="1">
      <alignment horizontal="center" vertical="center"/>
    </xf>
    <xf numFmtId="38" fontId="12" fillId="0" borderId="18" xfId="0" applyNumberFormat="1" applyFont="1" applyBorder="1" applyAlignment="1">
      <alignment horizontal="center" vertical="center"/>
    </xf>
    <xf numFmtId="164" fontId="16" fillId="0" borderId="6" xfId="0" applyNumberFormat="1" applyFont="1" applyBorder="1" applyAlignment="1">
      <alignment horizontal="center" vertical="center"/>
    </xf>
    <xf numFmtId="164" fontId="16" fillId="0" borderId="17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17" fillId="5" borderId="20" xfId="0" applyNumberFormat="1" applyFont="1" applyFill="1" applyBorder="1" applyAlignment="1">
      <alignment horizontal="center" vertical="center"/>
    </xf>
    <xf numFmtId="38" fontId="17" fillId="5" borderId="19" xfId="0" applyNumberFormat="1" applyFont="1" applyFill="1" applyBorder="1" applyAlignment="1">
      <alignment horizontal="center" vertical="center"/>
    </xf>
    <xf numFmtId="165" fontId="11" fillId="3" borderId="8" xfId="1" applyNumberFormat="1" applyFont="1" applyFill="1" applyBorder="1" applyAlignment="1">
      <alignment horizontal="center" vertical="center"/>
    </xf>
    <xf numFmtId="165" fontId="11" fillId="0" borderId="0" xfId="1" applyNumberFormat="1" applyFont="1" applyAlignment="1">
      <alignment horizontal="center" vertical="center"/>
    </xf>
    <xf numFmtId="165" fontId="13" fillId="4" borderId="0" xfId="1" applyNumberFormat="1" applyFont="1" applyFill="1" applyAlignment="1">
      <alignment horizontal="center" vertical="center"/>
    </xf>
    <xf numFmtId="165" fontId="3" fillId="3" borderId="8" xfId="1" applyNumberFormat="1" applyFont="1" applyFill="1" applyBorder="1" applyAlignment="1">
      <alignment horizontal="center" vertical="center"/>
    </xf>
    <xf numFmtId="38" fontId="7" fillId="0" borderId="0" xfId="0" applyNumberFormat="1" applyFont="1" applyAlignment="1">
      <alignment vertical="center"/>
    </xf>
    <xf numFmtId="165" fontId="11" fillId="0" borderId="21" xfId="1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B2:N112"/>
  <sheetViews>
    <sheetView showGridLines="0" topLeftCell="A43" zoomScaleNormal="100" workbookViewId="0">
      <selection activeCell="B68" sqref="B68"/>
    </sheetView>
  </sheetViews>
  <sheetFormatPr defaultColWidth="9.109375" defaultRowHeight="13.2" x14ac:dyDescent="0.25"/>
  <cols>
    <col min="1" max="1" width="9.109375" style="1"/>
    <col min="2" max="2" width="25.88671875" style="1" customWidth="1"/>
    <col min="3" max="3" width="13.6640625" style="3" customWidth="1"/>
    <col min="4" max="5" width="15.109375" style="3" customWidth="1"/>
    <col min="6" max="6" width="14.44140625" style="3" customWidth="1"/>
    <col min="7" max="16384" width="9.109375" style="1"/>
  </cols>
  <sheetData>
    <row r="2" spans="2:14" ht="27.75" customHeight="1" x14ac:dyDescent="0.25">
      <c r="B2" s="54" t="s">
        <v>64</v>
      </c>
      <c r="C2" s="54"/>
      <c r="D2" s="54"/>
      <c r="E2" s="54"/>
      <c r="F2" s="54"/>
    </row>
    <row r="3" spans="2:14" x14ac:dyDescent="0.25">
      <c r="B3" s="55" t="s">
        <v>38</v>
      </c>
      <c r="C3" s="55"/>
      <c r="D3" s="55"/>
      <c r="E3" s="55"/>
      <c r="F3" s="55"/>
    </row>
    <row r="4" spans="2:14" ht="15.6" x14ac:dyDescent="0.25">
      <c r="B4" s="56">
        <v>2016</v>
      </c>
      <c r="C4" s="56"/>
      <c r="D4" s="56"/>
      <c r="E4" s="56"/>
      <c r="F4" s="56"/>
    </row>
    <row r="5" spans="2:14" ht="6.75" customHeight="1" x14ac:dyDescent="0.25">
      <c r="B5" s="14"/>
      <c r="C5" s="14"/>
      <c r="D5" s="14"/>
      <c r="E5" s="14"/>
      <c r="F5" s="14"/>
    </row>
    <row r="6" spans="2:14" ht="15.75" customHeight="1" x14ac:dyDescent="0.25">
      <c r="B6" s="50" t="s">
        <v>45</v>
      </c>
      <c r="C6" s="52" t="s">
        <v>49</v>
      </c>
      <c r="D6" s="53"/>
      <c r="E6" s="53"/>
      <c r="F6" s="53"/>
    </row>
    <row r="7" spans="2:14" ht="26.25" customHeight="1" x14ac:dyDescent="0.25">
      <c r="B7" s="51"/>
      <c r="C7" s="12" t="s">
        <v>46</v>
      </c>
      <c r="D7" s="11" t="s">
        <v>47</v>
      </c>
      <c r="E7" s="13" t="s">
        <v>48</v>
      </c>
      <c r="F7" s="13" t="s">
        <v>63</v>
      </c>
    </row>
    <row r="8" spans="2:14" s="8" customFormat="1" ht="12" x14ac:dyDescent="0.25">
      <c r="B8" s="9" t="s">
        <v>0</v>
      </c>
      <c r="C8" s="19">
        <f>SUM(C9:C11,C13:C14,C16,C18)</f>
        <v>687038.20246884006</v>
      </c>
      <c r="D8" s="20">
        <f>SUM(D9:D11,D13:D14,D16,D18)</f>
        <v>514895.05297423998</v>
      </c>
      <c r="E8" s="21">
        <f>E9+E10+E11+E13+E14+E16+E18</f>
        <v>172143.14949459999</v>
      </c>
      <c r="F8" s="44">
        <v>0.13788929158876354</v>
      </c>
      <c r="L8" s="48"/>
      <c r="M8" s="48"/>
      <c r="N8" s="48"/>
    </row>
    <row r="9" spans="2:14" s="4" customFormat="1" x14ac:dyDescent="0.25">
      <c r="B9" s="10" t="s">
        <v>1</v>
      </c>
      <c r="C9" s="22">
        <f t="shared" ref="C9:C18" si="0">SUM(D9:E9)</f>
        <v>75109.339041089988</v>
      </c>
      <c r="D9" s="23">
        <v>59021.543647909995</v>
      </c>
      <c r="E9" s="24">
        <v>16087.79539318</v>
      </c>
      <c r="F9" s="45">
        <v>0.13326965365592527</v>
      </c>
      <c r="L9" s="48"/>
      <c r="M9" s="48"/>
      <c r="N9" s="48"/>
    </row>
    <row r="10" spans="2:14" s="4" customFormat="1" x14ac:dyDescent="0.25">
      <c r="B10" s="10" t="s">
        <v>2</v>
      </c>
      <c r="C10" s="22">
        <f t="shared" si="0"/>
        <v>24166.08279565</v>
      </c>
      <c r="D10" s="23">
        <v>18910.387284780001</v>
      </c>
      <c r="E10" s="24">
        <v>5255.6955108700004</v>
      </c>
      <c r="F10" s="45">
        <v>0.10410920842504851</v>
      </c>
      <c r="L10" s="48"/>
      <c r="M10" s="48"/>
      <c r="N10" s="48"/>
    </row>
    <row r="11" spans="2:14" s="4" customFormat="1" x14ac:dyDescent="0.25">
      <c r="B11" s="10" t="s">
        <v>3</v>
      </c>
      <c r="C11" s="22">
        <f t="shared" si="0"/>
        <v>165536.28085160002</v>
      </c>
      <c r="D11" s="23">
        <v>143274.22473546001</v>
      </c>
      <c r="E11" s="24">
        <v>22262.056116140004</v>
      </c>
      <c r="F11" s="45">
        <v>0.16145335159143404</v>
      </c>
      <c r="L11" s="48"/>
      <c r="M11" s="48"/>
      <c r="N11" s="48"/>
    </row>
    <row r="12" spans="2:14" s="4" customFormat="1" x14ac:dyDescent="0.25">
      <c r="B12" s="15" t="s">
        <v>50</v>
      </c>
      <c r="C12" s="25">
        <f t="shared" si="0"/>
        <v>111149.11233271999</v>
      </c>
      <c r="D12" s="26">
        <v>105317.59021405</v>
      </c>
      <c r="E12" s="27">
        <v>5831.5221186700001</v>
      </c>
      <c r="F12" s="46">
        <v>0.16185273112688731</v>
      </c>
      <c r="L12" s="48"/>
      <c r="M12" s="48"/>
      <c r="N12" s="48"/>
    </row>
    <row r="13" spans="2:14" s="4" customFormat="1" x14ac:dyDescent="0.25">
      <c r="B13" s="10" t="s">
        <v>4</v>
      </c>
      <c r="C13" s="22">
        <f t="shared" si="0"/>
        <v>19720.603920450001</v>
      </c>
      <c r="D13" s="23">
        <v>16447.363985330001</v>
      </c>
      <c r="E13" s="24">
        <v>3273.2399351200002</v>
      </c>
      <c r="F13" s="45">
        <v>0.14700063735745042</v>
      </c>
      <c r="L13" s="48"/>
      <c r="M13" s="48"/>
      <c r="N13" s="48"/>
    </row>
    <row r="14" spans="2:14" x14ac:dyDescent="0.25">
      <c r="B14" s="10" t="s">
        <v>5</v>
      </c>
      <c r="C14" s="22">
        <f t="shared" si="0"/>
        <v>327432.52443729003</v>
      </c>
      <c r="D14" s="23">
        <v>217160.67976009002</v>
      </c>
      <c r="E14" s="24">
        <v>110271.8446772</v>
      </c>
      <c r="F14" s="45">
        <v>0.13999631794091755</v>
      </c>
      <c r="L14" s="48"/>
      <c r="M14" s="48"/>
      <c r="N14" s="48"/>
    </row>
    <row r="15" spans="2:14" s="4" customFormat="1" x14ac:dyDescent="0.25">
      <c r="B15" s="15" t="s">
        <v>8</v>
      </c>
      <c r="C15" s="25">
        <f t="shared" si="0"/>
        <v>63693.80325356</v>
      </c>
      <c r="D15" s="26">
        <v>63320.683734519997</v>
      </c>
      <c r="E15" s="27">
        <v>373.11951904</v>
      </c>
      <c r="F15" s="46">
        <v>9.8960787982220952E-2</v>
      </c>
      <c r="L15" s="48"/>
      <c r="M15" s="48"/>
      <c r="N15" s="48"/>
    </row>
    <row r="16" spans="2:14" s="4" customFormat="1" x14ac:dyDescent="0.25">
      <c r="B16" s="10" t="s">
        <v>6</v>
      </c>
      <c r="C16" s="22">
        <f t="shared" si="0"/>
        <v>30154.296284679996</v>
      </c>
      <c r="D16" s="23">
        <v>26711.091326349997</v>
      </c>
      <c r="E16" s="24">
        <v>3443.20495833</v>
      </c>
      <c r="F16" s="45">
        <v>0.14380274934672618</v>
      </c>
      <c r="L16" s="48"/>
      <c r="M16" s="48"/>
      <c r="N16" s="48"/>
    </row>
    <row r="17" spans="2:14" s="8" customFormat="1" ht="11.4" x14ac:dyDescent="0.25">
      <c r="B17" s="15" t="s">
        <v>51</v>
      </c>
      <c r="C17" s="25">
        <f t="shared" si="0"/>
        <v>22648.841127790001</v>
      </c>
      <c r="D17" s="26">
        <v>21428.76340982</v>
      </c>
      <c r="E17" s="27">
        <v>1220.0777179699999</v>
      </c>
      <c r="F17" s="46">
        <v>0.14552756872068603</v>
      </c>
      <c r="L17" s="48"/>
      <c r="M17" s="48"/>
      <c r="N17" s="48"/>
    </row>
    <row r="18" spans="2:14" s="4" customFormat="1" x14ac:dyDescent="0.25">
      <c r="B18" s="10" t="s">
        <v>7</v>
      </c>
      <c r="C18" s="22">
        <f t="shared" si="0"/>
        <v>44919.075138079999</v>
      </c>
      <c r="D18" s="28">
        <v>33369.762234319998</v>
      </c>
      <c r="E18" s="29">
        <v>11549.312903760001</v>
      </c>
      <c r="F18" s="45">
        <v>9.3811224365190626E-2</v>
      </c>
      <c r="L18" s="48"/>
      <c r="M18" s="48"/>
      <c r="N18" s="48"/>
    </row>
    <row r="19" spans="2:14" s="4" customFormat="1" x14ac:dyDescent="0.25">
      <c r="B19" s="9" t="s">
        <v>9</v>
      </c>
      <c r="C19" s="19">
        <f>SUM(C20,C22,C24,C26,C28,C30,C32,C34,C36)</f>
        <v>1738489.6827787301</v>
      </c>
      <c r="D19" s="20">
        <f>SUM(D20,D22,D24,D26,D28,D30,D32,D34,D36)</f>
        <v>1271592.6179361599</v>
      </c>
      <c r="E19" s="42">
        <f>SUM(E20,E22,E24,E26,E28,E30,E32,E34,E36)</f>
        <v>466897.06484257005</v>
      </c>
      <c r="F19" s="44">
        <v>9.7363892335238011E-2</v>
      </c>
      <c r="L19" s="48"/>
      <c r="M19" s="48"/>
      <c r="N19" s="48"/>
    </row>
    <row r="20" spans="2:14" s="4" customFormat="1" x14ac:dyDescent="0.25">
      <c r="B20" s="10" t="s">
        <v>10</v>
      </c>
      <c r="C20" s="30">
        <f t="shared" ref="C20:C37" si="1">SUM(D20:E20)</f>
        <v>371620.58177018003</v>
      </c>
      <c r="D20" s="28">
        <v>176842.64552401999</v>
      </c>
      <c r="E20" s="29">
        <v>194777.93624616001</v>
      </c>
      <c r="F20" s="45">
        <v>0.1853300082569814</v>
      </c>
      <c r="L20" s="48"/>
      <c r="M20" s="48"/>
      <c r="N20" s="48"/>
    </row>
    <row r="21" spans="2:14" x14ac:dyDescent="0.25">
      <c r="B21" s="15" t="s">
        <v>52</v>
      </c>
      <c r="C21" s="25">
        <f t="shared" si="1"/>
        <v>52185.982658110006</v>
      </c>
      <c r="D21" s="26">
        <v>44855.576229270002</v>
      </c>
      <c r="E21" s="27">
        <v>7330.4064288400004</v>
      </c>
      <c r="F21" s="46">
        <v>0.12220209520921062</v>
      </c>
      <c r="L21" s="48"/>
      <c r="M21" s="48"/>
      <c r="N21" s="48"/>
    </row>
    <row r="22" spans="2:14" s="4" customFormat="1" x14ac:dyDescent="0.25">
      <c r="B22" s="10" t="s">
        <v>11</v>
      </c>
      <c r="C22" s="30">
        <f t="shared" si="1"/>
        <v>113682.98681368001</v>
      </c>
      <c r="D22" s="28">
        <v>63172.72439345</v>
      </c>
      <c r="E22" s="29">
        <v>50510.262420230007</v>
      </c>
      <c r="F22" s="45">
        <v>0.11152005643674556</v>
      </c>
      <c r="L22" s="48"/>
      <c r="M22" s="48"/>
      <c r="N22" s="48"/>
    </row>
    <row r="23" spans="2:14" s="4" customFormat="1" x14ac:dyDescent="0.25">
      <c r="B23" s="15" t="s">
        <v>53</v>
      </c>
      <c r="C23" s="25">
        <f t="shared" si="1"/>
        <v>42457.873719809999</v>
      </c>
      <c r="D23" s="26">
        <v>25983.363378790003</v>
      </c>
      <c r="E23" s="27">
        <v>16474.510341019999</v>
      </c>
      <c r="F23" s="46">
        <v>0.11688403966565292</v>
      </c>
      <c r="L23" s="48"/>
      <c r="M23" s="48"/>
      <c r="N23" s="48"/>
    </row>
    <row r="24" spans="2:14" s="4" customFormat="1" x14ac:dyDescent="0.25">
      <c r="B24" s="10" t="s">
        <v>12</v>
      </c>
      <c r="C24" s="30">
        <f t="shared" si="1"/>
        <v>245669.36888210001</v>
      </c>
      <c r="D24" s="28">
        <v>210354.98048344001</v>
      </c>
      <c r="E24" s="29">
        <v>35314.388398659998</v>
      </c>
      <c r="F24" s="45">
        <v>8.7887361762451821E-2</v>
      </c>
      <c r="L24" s="48"/>
      <c r="M24" s="48"/>
      <c r="N24" s="48"/>
    </row>
    <row r="25" spans="2:14" x14ac:dyDescent="0.25">
      <c r="B25" s="15" t="s">
        <v>19</v>
      </c>
      <c r="C25" s="25">
        <f t="shared" si="1"/>
        <v>123783.11208474</v>
      </c>
      <c r="D25" s="26">
        <v>119670.29199283</v>
      </c>
      <c r="E25" s="27">
        <v>4112.82009191</v>
      </c>
      <c r="F25" s="46">
        <v>0.10074182668267308</v>
      </c>
      <c r="L25" s="48"/>
      <c r="M25" s="48"/>
      <c r="N25" s="48"/>
    </row>
    <row r="26" spans="2:14" s="4" customFormat="1" x14ac:dyDescent="0.25">
      <c r="B26" s="10" t="s">
        <v>13</v>
      </c>
      <c r="C26" s="30">
        <f t="shared" si="1"/>
        <v>88992.06963523</v>
      </c>
      <c r="D26" s="28">
        <v>69763.739549039994</v>
      </c>
      <c r="E26" s="29">
        <v>19228.330086189999</v>
      </c>
      <c r="F26" s="45">
        <v>8.2803466457983532E-2</v>
      </c>
      <c r="L26" s="48"/>
      <c r="M26" s="48"/>
      <c r="N26" s="48"/>
    </row>
    <row r="27" spans="2:14" s="4" customFormat="1" x14ac:dyDescent="0.25">
      <c r="B27" s="15" t="s">
        <v>54</v>
      </c>
      <c r="C27" s="25">
        <f t="shared" si="1"/>
        <v>38096.027750540001</v>
      </c>
      <c r="D27" s="26">
        <v>33881.092391550003</v>
      </c>
      <c r="E27" s="27">
        <v>4214.9353589900002</v>
      </c>
      <c r="F27" s="46">
        <v>8.1395077847588745E-2</v>
      </c>
      <c r="L27" s="48"/>
      <c r="M27" s="48"/>
      <c r="N27" s="48"/>
    </row>
    <row r="28" spans="2:14" s="4" customFormat="1" x14ac:dyDescent="0.25">
      <c r="B28" s="10" t="s">
        <v>14</v>
      </c>
      <c r="C28" s="30">
        <f t="shared" si="1"/>
        <v>103776.74390017</v>
      </c>
      <c r="D28" s="28">
        <v>87897.519774179993</v>
      </c>
      <c r="E28" s="29">
        <v>15879.22412599</v>
      </c>
      <c r="F28" s="45">
        <v>8.3553377752148605E-2</v>
      </c>
      <c r="L28" s="48"/>
      <c r="M28" s="48"/>
      <c r="N28" s="48"/>
    </row>
    <row r="29" spans="2:14" x14ac:dyDescent="0.25">
      <c r="B29" s="15" t="s">
        <v>55</v>
      </c>
      <c r="C29" s="25">
        <f t="shared" si="1"/>
        <v>32175.764325280001</v>
      </c>
      <c r="D29" s="26">
        <v>30117.158802490001</v>
      </c>
      <c r="E29" s="27">
        <v>2058.6055227900001</v>
      </c>
      <c r="F29" s="46">
        <v>8.0636453898576016E-2</v>
      </c>
      <c r="L29" s="48"/>
      <c r="M29" s="48"/>
      <c r="N29" s="48"/>
    </row>
    <row r="30" spans="2:14" s="8" customFormat="1" ht="12" x14ac:dyDescent="0.25">
      <c r="B30" s="10" t="s">
        <v>15</v>
      </c>
      <c r="C30" s="30">
        <f t="shared" si="1"/>
        <v>244654.56921007001</v>
      </c>
      <c r="D30" s="28">
        <v>218358.63797829</v>
      </c>
      <c r="E30" s="29">
        <v>26295.93123178</v>
      </c>
      <c r="F30" s="45">
        <v>8.0304246611793376E-2</v>
      </c>
      <c r="L30" s="48"/>
      <c r="M30" s="48"/>
      <c r="N30" s="48"/>
    </row>
    <row r="31" spans="2:14" s="4" customFormat="1" x14ac:dyDescent="0.25">
      <c r="B31" s="15" t="s">
        <v>20</v>
      </c>
      <c r="C31" s="25">
        <f t="shared" si="1"/>
        <v>114574.07190055</v>
      </c>
      <c r="D31" s="26">
        <v>113320.26717276999</v>
      </c>
      <c r="E31" s="27">
        <v>1253.8047277799999</v>
      </c>
      <c r="F31" s="46">
        <v>8.750010067727064E-2</v>
      </c>
      <c r="L31" s="48"/>
      <c r="M31" s="48"/>
      <c r="N31" s="48"/>
    </row>
    <row r="32" spans="2:14" x14ac:dyDescent="0.25">
      <c r="B32" s="10" t="s">
        <v>16</v>
      </c>
      <c r="C32" s="30">
        <f t="shared" si="1"/>
        <v>107514.67304923</v>
      </c>
      <c r="D32" s="28">
        <v>85607.342979199995</v>
      </c>
      <c r="E32" s="29">
        <v>21907.330070030002</v>
      </c>
      <c r="F32" s="45">
        <v>0.10444292510982073</v>
      </c>
      <c r="L32" s="48"/>
      <c r="M32" s="48"/>
      <c r="N32" s="48"/>
    </row>
    <row r="33" spans="2:14" s="4" customFormat="1" x14ac:dyDescent="0.25">
      <c r="B33" s="15" t="s">
        <v>56</v>
      </c>
      <c r="C33" s="25">
        <f t="shared" si="1"/>
        <v>47849.190603999996</v>
      </c>
      <c r="D33" s="26">
        <v>47195.246423499993</v>
      </c>
      <c r="E33" s="27">
        <v>653.94418050000002</v>
      </c>
      <c r="F33" s="46">
        <v>0.1169019961384072</v>
      </c>
      <c r="L33" s="48"/>
      <c r="M33" s="48"/>
      <c r="N33" s="48"/>
    </row>
    <row r="34" spans="2:14" s="4" customFormat="1" x14ac:dyDescent="0.25">
      <c r="B34" s="10" t="s">
        <v>17</v>
      </c>
      <c r="C34" s="30">
        <f t="shared" si="1"/>
        <v>70273.385531959997</v>
      </c>
      <c r="D34" s="28">
        <v>57730.056918489994</v>
      </c>
      <c r="E34" s="29">
        <v>12543.328613470001</v>
      </c>
      <c r="F34" s="45">
        <v>9.4132583393407035E-2</v>
      </c>
      <c r="L34" s="48"/>
      <c r="M34" s="48"/>
      <c r="N34" s="48"/>
    </row>
    <row r="35" spans="2:14" x14ac:dyDescent="0.25">
      <c r="B35" s="15" t="s">
        <v>57</v>
      </c>
      <c r="C35" s="25">
        <f t="shared" si="1"/>
        <v>31843.744725420005</v>
      </c>
      <c r="D35" s="26">
        <v>31484.793243720003</v>
      </c>
      <c r="E35" s="27">
        <v>358.95148169999999</v>
      </c>
      <c r="F35" s="46">
        <v>0.10048819959633468</v>
      </c>
      <c r="L35" s="48"/>
      <c r="M35" s="48"/>
      <c r="N35" s="48"/>
    </row>
    <row r="36" spans="2:14" s="4" customFormat="1" x14ac:dyDescent="0.25">
      <c r="B36" s="10" t="s">
        <v>18</v>
      </c>
      <c r="C36" s="30">
        <f t="shared" si="1"/>
        <v>392305.30398611003</v>
      </c>
      <c r="D36" s="28">
        <v>301864.97033605003</v>
      </c>
      <c r="E36" s="29">
        <v>90440.333650059998</v>
      </c>
      <c r="F36" s="45">
        <v>8.0120947121064712E-2</v>
      </c>
      <c r="L36" s="48"/>
      <c r="M36" s="48"/>
      <c r="N36" s="48"/>
    </row>
    <row r="37" spans="2:14" x14ac:dyDescent="0.25">
      <c r="B37" s="15" t="s">
        <v>21</v>
      </c>
      <c r="C37" s="25">
        <f t="shared" si="1"/>
        <v>117648.13767322</v>
      </c>
      <c r="D37" s="26">
        <v>115808.18271872</v>
      </c>
      <c r="E37" s="27">
        <v>1839.9549545</v>
      </c>
      <c r="F37" s="46">
        <v>8.7457199901141591E-2</v>
      </c>
      <c r="L37" s="48"/>
      <c r="M37" s="48"/>
      <c r="N37" s="48"/>
    </row>
    <row r="38" spans="2:14" s="8" customFormat="1" ht="12" x14ac:dyDescent="0.25">
      <c r="B38" s="9" t="s">
        <v>22</v>
      </c>
      <c r="C38" s="19">
        <f>SUM(C39,C41,C43,C45)</f>
        <v>2223470.7683655703</v>
      </c>
      <c r="D38" s="43">
        <f>D39+D41+D43+D45</f>
        <v>2147443.5080775302</v>
      </c>
      <c r="E38" s="42">
        <f>E39+E41+E43+E45</f>
        <v>76027.260288040008</v>
      </c>
      <c r="F38" s="44">
        <v>7.530691182235609E-2</v>
      </c>
      <c r="L38" s="48"/>
      <c r="M38" s="48"/>
      <c r="N38" s="48"/>
    </row>
    <row r="39" spans="2:14" s="4" customFormat="1" x14ac:dyDescent="0.25">
      <c r="B39" s="10" t="s">
        <v>23</v>
      </c>
      <c r="C39" s="30">
        <f t="shared" ref="C39:C46" si="2">SUM(D39:E39)</f>
        <v>438379.41277126002</v>
      </c>
      <c r="D39" s="28">
        <v>402141.45098696998</v>
      </c>
      <c r="E39" s="29">
        <v>36237.961784290004</v>
      </c>
      <c r="F39" s="45">
        <v>6.2840680031485713E-2</v>
      </c>
      <c r="L39" s="48"/>
      <c r="M39" s="48"/>
      <c r="N39" s="48"/>
    </row>
    <row r="40" spans="2:14" x14ac:dyDescent="0.25">
      <c r="B40" s="15" t="s">
        <v>27</v>
      </c>
      <c r="C40" s="25">
        <f t="shared" si="2"/>
        <v>97885.657383900005</v>
      </c>
      <c r="D40" s="26">
        <v>97207.26006832</v>
      </c>
      <c r="E40" s="27">
        <v>678.39731557999994</v>
      </c>
      <c r="F40" s="46">
        <v>5.7094094664780375E-2</v>
      </c>
      <c r="L40" s="48"/>
      <c r="M40" s="48"/>
      <c r="N40" s="48"/>
    </row>
    <row r="41" spans="2:14" s="4" customFormat="1" x14ac:dyDescent="0.25">
      <c r="B41" s="10" t="s">
        <v>24</v>
      </c>
      <c r="C41" s="30">
        <f t="shared" si="2"/>
        <v>82610.906242149998</v>
      </c>
      <c r="D41" s="28">
        <v>78085.209135329991</v>
      </c>
      <c r="E41" s="29">
        <v>4525.69710682</v>
      </c>
      <c r="F41" s="45">
        <v>6.2382246040162834E-2</v>
      </c>
      <c r="L41" s="48"/>
      <c r="M41" s="48"/>
      <c r="N41" s="48"/>
    </row>
    <row r="42" spans="2:14" s="4" customFormat="1" x14ac:dyDescent="0.25">
      <c r="B42" s="15" t="s">
        <v>58</v>
      </c>
      <c r="C42" s="25">
        <f t="shared" si="2"/>
        <v>42005.52597622999</v>
      </c>
      <c r="D42" s="26">
        <v>41552.606569469994</v>
      </c>
      <c r="E42" s="27">
        <v>452.91940676000002</v>
      </c>
      <c r="F42" s="46">
        <v>6.4328363394285284E-2</v>
      </c>
      <c r="L42" s="48"/>
      <c r="M42" s="48"/>
      <c r="N42" s="48"/>
    </row>
    <row r="43" spans="2:14" x14ac:dyDescent="0.25">
      <c r="B43" s="10" t="s">
        <v>25</v>
      </c>
      <c r="C43" s="30">
        <f t="shared" si="2"/>
        <v>487260.88518381002</v>
      </c>
      <c r="D43" s="28">
        <v>476878.51358739001</v>
      </c>
      <c r="E43" s="29">
        <v>10382.37159642</v>
      </c>
      <c r="F43" s="45">
        <v>7.9165051303225376E-2</v>
      </c>
      <c r="L43" s="48"/>
      <c r="M43" s="48"/>
      <c r="N43" s="48"/>
    </row>
    <row r="44" spans="2:14" s="8" customFormat="1" ht="11.4" x14ac:dyDescent="0.25">
      <c r="B44" s="15" t="s">
        <v>28</v>
      </c>
      <c r="C44" s="25">
        <f t="shared" si="2"/>
        <v>341667.09490314999</v>
      </c>
      <c r="D44" s="26">
        <v>340267.09490314999</v>
      </c>
      <c r="E44" s="27">
        <v>1400</v>
      </c>
      <c r="F44" s="46">
        <v>7.448308230864939E-2</v>
      </c>
      <c r="L44" s="48"/>
      <c r="M44" s="48"/>
      <c r="N44" s="48"/>
    </row>
    <row r="45" spans="2:14" s="4" customFormat="1" x14ac:dyDescent="0.25">
      <c r="B45" s="10" t="s">
        <v>26</v>
      </c>
      <c r="C45" s="30">
        <f t="shared" si="2"/>
        <v>1215219.5641683501</v>
      </c>
      <c r="D45" s="28">
        <v>1190338.3343678401</v>
      </c>
      <c r="E45" s="29">
        <v>24881.229800510002</v>
      </c>
      <c r="F45" s="45">
        <v>8.0637578200144333E-2</v>
      </c>
      <c r="L45" s="48"/>
      <c r="M45" s="48"/>
      <c r="N45" s="48"/>
    </row>
    <row r="46" spans="2:14" s="4" customFormat="1" x14ac:dyDescent="0.25">
      <c r="B46" s="15" t="s">
        <v>29</v>
      </c>
      <c r="C46" s="25">
        <f t="shared" si="2"/>
        <v>579819.86875246</v>
      </c>
      <c r="D46" s="26">
        <v>572926.26149338996</v>
      </c>
      <c r="E46" s="27">
        <v>6893.6072590700005</v>
      </c>
      <c r="F46" s="46">
        <v>8.0637441543299451E-2</v>
      </c>
      <c r="L46" s="48"/>
      <c r="M46" s="48"/>
      <c r="N46" s="48"/>
    </row>
    <row r="47" spans="2:14" s="4" customFormat="1" x14ac:dyDescent="0.25">
      <c r="B47" s="9" t="s">
        <v>39</v>
      </c>
      <c r="C47" s="19">
        <f>C48+C50+C52</f>
        <v>616358.93937871</v>
      </c>
      <c r="D47" s="20">
        <f>D48+D50+D52</f>
        <v>560257.69295288995</v>
      </c>
      <c r="E47" s="21">
        <f>E48+E50+E52</f>
        <v>56101.246425819998</v>
      </c>
      <c r="F47" s="44">
        <v>6.0376188861785404E-2</v>
      </c>
      <c r="L47" s="48"/>
      <c r="M47" s="48"/>
      <c r="N47" s="48"/>
    </row>
    <row r="48" spans="2:14" s="4" customFormat="1" x14ac:dyDescent="0.25">
      <c r="B48" s="10" t="s">
        <v>30</v>
      </c>
      <c r="C48" s="30">
        <f t="shared" ref="C48:C53" si="3">SUM(D48:E48)</f>
        <v>242631.82661759001</v>
      </c>
      <c r="D48" s="28">
        <v>222485.93155921</v>
      </c>
      <c r="E48" s="29">
        <v>20145.89505838</v>
      </c>
      <c r="F48" s="45">
        <v>6.3817246774248923E-2</v>
      </c>
      <c r="L48" s="48"/>
      <c r="M48" s="48"/>
      <c r="N48" s="48"/>
    </row>
    <row r="49" spans="2:14" s="7" customFormat="1" x14ac:dyDescent="0.25">
      <c r="B49" s="15" t="s">
        <v>42</v>
      </c>
      <c r="C49" s="25">
        <f t="shared" si="3"/>
        <v>79858.948067029996</v>
      </c>
      <c r="D49" s="26">
        <v>77434.326301569992</v>
      </c>
      <c r="E49" s="27">
        <v>2424.62176546</v>
      </c>
      <c r="F49" s="46">
        <v>6.6263653350634819E-2</v>
      </c>
      <c r="L49" s="48"/>
      <c r="M49" s="48"/>
      <c r="N49" s="48"/>
    </row>
    <row r="50" spans="2:14" s="6" customFormat="1" x14ac:dyDescent="0.25">
      <c r="B50" s="10" t="s">
        <v>31</v>
      </c>
      <c r="C50" s="30">
        <f t="shared" si="3"/>
        <v>150333.90611807001</v>
      </c>
      <c r="D50" s="28">
        <v>134163.23723383</v>
      </c>
      <c r="E50" s="29">
        <v>16170.66888424</v>
      </c>
      <c r="F50" s="45">
        <v>6.3910591719721827E-2</v>
      </c>
      <c r="L50" s="48"/>
      <c r="M50" s="48"/>
      <c r="N50" s="48"/>
    </row>
    <row r="51" spans="2:14" s="6" customFormat="1" x14ac:dyDescent="0.25">
      <c r="B51" s="15" t="s">
        <v>59</v>
      </c>
      <c r="C51" s="25">
        <f t="shared" si="3"/>
        <v>31112.783083860006</v>
      </c>
      <c r="D51" s="26">
        <v>29306.944552270004</v>
      </c>
      <c r="E51" s="27">
        <v>1805.83853159</v>
      </c>
      <c r="F51" s="46">
        <v>8.6554602045044546E-2</v>
      </c>
      <c r="L51" s="48"/>
      <c r="M51" s="48"/>
      <c r="N51" s="48"/>
    </row>
    <row r="52" spans="2:14" x14ac:dyDescent="0.25">
      <c r="B52" s="10" t="s">
        <v>32</v>
      </c>
      <c r="C52" s="30">
        <f t="shared" si="3"/>
        <v>223393.20664305001</v>
      </c>
      <c r="D52" s="28">
        <v>203608.52415985</v>
      </c>
      <c r="E52" s="29">
        <v>19784.682483199998</v>
      </c>
      <c r="F52" s="45">
        <v>5.5098814673641118E-2</v>
      </c>
      <c r="L52" s="48"/>
      <c r="M52" s="48"/>
      <c r="N52" s="48"/>
    </row>
    <row r="53" spans="2:14" x14ac:dyDescent="0.25">
      <c r="B53" s="15" t="s">
        <v>43</v>
      </c>
      <c r="C53" s="25">
        <f t="shared" si="3"/>
        <v>87963.356237880012</v>
      </c>
      <c r="D53" s="26">
        <v>86851.563345140006</v>
      </c>
      <c r="E53" s="27">
        <v>1111.7928927400001</v>
      </c>
      <c r="F53" s="46">
        <v>5.729438544700298E-2</v>
      </c>
      <c r="L53" s="48"/>
      <c r="M53" s="48"/>
      <c r="N53" s="48"/>
    </row>
    <row r="54" spans="2:14" x14ac:dyDescent="0.25">
      <c r="B54" s="9" t="s">
        <v>33</v>
      </c>
      <c r="C54" s="19">
        <f>SUM(C55:C56,C58,C60)</f>
        <v>503124.59239462001</v>
      </c>
      <c r="D54" s="43">
        <f>D55+D56+D58+D60</f>
        <v>459638.3332318</v>
      </c>
      <c r="E54" s="42">
        <f>E55+E56+E58+E60</f>
        <v>43486.259162820003</v>
      </c>
      <c r="F54" s="44">
        <v>9.7172146427530012E-2</v>
      </c>
      <c r="L54" s="48"/>
      <c r="M54" s="48"/>
      <c r="N54" s="48"/>
    </row>
    <row r="55" spans="2:14" x14ac:dyDescent="0.25">
      <c r="B55" s="10" t="s">
        <v>34</v>
      </c>
      <c r="C55" s="30">
        <f t="shared" ref="C55:C60" si="4">SUM(D55:E55)</f>
        <v>77949.925562609991</v>
      </c>
      <c r="D55" s="31">
        <v>68842.447843169997</v>
      </c>
      <c r="E55" s="29">
        <v>9107.4777194399994</v>
      </c>
      <c r="F55" s="45">
        <v>8.907902811641033E-2</v>
      </c>
      <c r="L55" s="48"/>
      <c r="M55" s="48"/>
      <c r="N55" s="48"/>
    </row>
    <row r="56" spans="2:14" x14ac:dyDescent="0.25">
      <c r="B56" s="10" t="s">
        <v>35</v>
      </c>
      <c r="C56" s="30">
        <f t="shared" si="4"/>
        <v>118744.0334608</v>
      </c>
      <c r="D56" s="31">
        <v>106481.49753034</v>
      </c>
      <c r="E56" s="29">
        <v>12262.535930460001</v>
      </c>
      <c r="F56" s="45">
        <v>0.10784927976400707</v>
      </c>
      <c r="L56" s="48"/>
      <c r="M56" s="48"/>
      <c r="N56" s="48"/>
    </row>
    <row r="57" spans="2:14" x14ac:dyDescent="0.25">
      <c r="B57" s="15" t="s">
        <v>60</v>
      </c>
      <c r="C57" s="25">
        <f t="shared" si="4"/>
        <v>32998.711664250004</v>
      </c>
      <c r="D57" s="26">
        <v>31849.122988470001</v>
      </c>
      <c r="E57" s="27">
        <v>1149.5886757799999</v>
      </c>
      <c r="F57" s="46">
        <v>0.11110635335642927</v>
      </c>
      <c r="L57" s="48"/>
      <c r="M57" s="48"/>
      <c r="N57" s="48"/>
    </row>
    <row r="58" spans="2:14" x14ac:dyDescent="0.25">
      <c r="B58" s="10" t="s">
        <v>40</v>
      </c>
      <c r="C58" s="30">
        <f t="shared" si="4"/>
        <v>206514.57447122</v>
      </c>
      <c r="D58" s="28">
        <v>191358.03130288</v>
      </c>
      <c r="E58" s="29">
        <v>15156.54316834</v>
      </c>
      <c r="F58" s="45">
        <v>9.2178577227657502E-2</v>
      </c>
      <c r="L58" s="48"/>
      <c r="M58" s="48"/>
      <c r="N58" s="48"/>
    </row>
    <row r="59" spans="2:14" x14ac:dyDescent="0.25">
      <c r="B59" s="15" t="s">
        <v>61</v>
      </c>
      <c r="C59" s="25">
        <f t="shared" si="4"/>
        <v>72764.160383180002</v>
      </c>
      <c r="D59" s="26">
        <v>72582.604257140003</v>
      </c>
      <c r="E59" s="27">
        <v>181.55612604000001</v>
      </c>
      <c r="F59" s="46">
        <v>9.065147221694321E-2</v>
      </c>
      <c r="L59" s="48"/>
      <c r="M59" s="48"/>
      <c r="N59" s="48"/>
    </row>
    <row r="60" spans="2:14" x14ac:dyDescent="0.25">
      <c r="B60" s="10" t="s">
        <v>36</v>
      </c>
      <c r="C60" s="30">
        <f t="shared" si="4"/>
        <v>99916.058899989992</v>
      </c>
      <c r="D60" s="28">
        <v>92956.356555409991</v>
      </c>
      <c r="E60" s="29">
        <v>6959.7023445800005</v>
      </c>
      <c r="F60" s="45">
        <v>0.10394880100958696</v>
      </c>
      <c r="L60" s="48"/>
      <c r="M60" s="48"/>
      <c r="N60" s="48"/>
    </row>
    <row r="61" spans="2:14" ht="13.8" x14ac:dyDescent="0.25">
      <c r="B61" s="16" t="s">
        <v>41</v>
      </c>
      <c r="C61" s="32">
        <f>SUM(C54,C47,C38,C19,C8)</f>
        <v>5768482.1853864705</v>
      </c>
      <c r="D61" s="43">
        <f>D8+D19+D38+D47+D54</f>
        <v>4953827.2051726198</v>
      </c>
      <c r="E61" s="42">
        <f>E8+E19+E38+E47+E54</f>
        <v>814654.98021385004</v>
      </c>
      <c r="F61" s="47">
        <v>8.5143794667808109E-2</v>
      </c>
      <c r="L61" s="48"/>
      <c r="M61" s="48"/>
      <c r="N61" s="48"/>
    </row>
    <row r="62" spans="2:14" ht="14.25" customHeight="1" x14ac:dyDescent="0.25">
      <c r="B62" s="17" t="s">
        <v>37</v>
      </c>
      <c r="C62" s="33">
        <f>C12+C15+C17+C21+C23+C25+C27+C29+C31+C33+C35+C37+C40+C42+C44+C46+C49+C51+C53+C57+C59</f>
        <v>2164181.7686076798</v>
      </c>
      <c r="D62" s="34">
        <f>D12+D15+D17+D21+D23+D25+D27+D29+D31+D33+D35+D37+D40+D42+D44+D46+D49+D51+D53+D57+D59</f>
        <v>2102360.7941909498</v>
      </c>
      <c r="E62" s="35">
        <f>E12+E15+E17+E21+E23+E25+E27+E29+E31+E33+E35+E37+E40+E42+E44+E46+E49+E51+E53+E57+E59</f>
        <v>61820.974416729994</v>
      </c>
      <c r="F62" s="39"/>
    </row>
    <row r="63" spans="2:14" ht="13.8" thickBot="1" x14ac:dyDescent="0.3">
      <c r="B63" s="18" t="s">
        <v>44</v>
      </c>
      <c r="C63" s="36">
        <f>C61-C62</f>
        <v>3604300.4167787908</v>
      </c>
      <c r="D63" s="37">
        <f>D61-D62</f>
        <v>2851466.41098167</v>
      </c>
      <c r="E63" s="38">
        <f>E61-E62</f>
        <v>752834.00579712004</v>
      </c>
      <c r="F63" s="40"/>
    </row>
    <row r="64" spans="2:14" ht="13.8" thickTop="1" x14ac:dyDescent="0.25">
      <c r="B64" s="5" t="s">
        <v>62</v>
      </c>
      <c r="C64" s="2"/>
      <c r="D64" s="2"/>
      <c r="E64" s="2"/>
      <c r="F64" s="2"/>
    </row>
    <row r="65" spans="2:6" x14ac:dyDescent="0.25">
      <c r="B65" s="5" t="s">
        <v>66</v>
      </c>
      <c r="C65" s="2"/>
      <c r="D65" s="2"/>
      <c r="E65" s="2"/>
      <c r="F65" s="2"/>
    </row>
    <row r="66" spans="2:6" x14ac:dyDescent="0.25">
      <c r="B66" s="41" t="s">
        <v>65</v>
      </c>
      <c r="C66" s="2"/>
      <c r="D66" s="2"/>
      <c r="E66" s="2"/>
      <c r="F66" s="2"/>
    </row>
    <row r="67" spans="2:6" x14ac:dyDescent="0.25">
      <c r="C67" s="2"/>
      <c r="D67" s="2"/>
      <c r="E67" s="2"/>
      <c r="F67" s="2"/>
    </row>
    <row r="68" spans="2:6" x14ac:dyDescent="0.25">
      <c r="C68" s="2"/>
      <c r="D68" s="2"/>
      <c r="E68" s="2"/>
      <c r="F68" s="2"/>
    </row>
    <row r="69" spans="2:6" x14ac:dyDescent="0.25">
      <c r="C69" s="2"/>
      <c r="D69" s="2"/>
      <c r="E69" s="2"/>
      <c r="F69" s="2"/>
    </row>
    <row r="70" spans="2:6" x14ac:dyDescent="0.25">
      <c r="C70" s="2"/>
      <c r="D70" s="2"/>
      <c r="E70" s="2"/>
      <c r="F70" s="2"/>
    </row>
    <row r="71" spans="2:6" x14ac:dyDescent="0.25">
      <c r="C71" s="2"/>
      <c r="D71" s="2"/>
      <c r="E71" s="2"/>
      <c r="F71" s="2"/>
    </row>
    <row r="72" spans="2:6" x14ac:dyDescent="0.25">
      <c r="C72" s="2"/>
      <c r="D72" s="2"/>
      <c r="E72" s="2"/>
      <c r="F72" s="2"/>
    </row>
    <row r="73" spans="2:6" x14ac:dyDescent="0.25">
      <c r="C73" s="2"/>
      <c r="D73" s="2"/>
      <c r="E73" s="2"/>
      <c r="F73" s="2"/>
    </row>
    <row r="74" spans="2:6" x14ac:dyDescent="0.25">
      <c r="C74" s="2"/>
      <c r="D74" s="2"/>
      <c r="E74" s="2"/>
      <c r="F74" s="2"/>
    </row>
    <row r="75" spans="2:6" x14ac:dyDescent="0.25">
      <c r="C75" s="2"/>
      <c r="D75" s="2"/>
      <c r="E75" s="2"/>
      <c r="F75" s="2"/>
    </row>
    <row r="76" spans="2:6" x14ac:dyDescent="0.25">
      <c r="C76" s="2"/>
      <c r="D76" s="2"/>
      <c r="E76" s="2"/>
      <c r="F76" s="2"/>
    </row>
    <row r="77" spans="2:6" x14ac:dyDescent="0.25">
      <c r="C77" s="2"/>
      <c r="D77" s="2"/>
      <c r="E77" s="2"/>
      <c r="F77" s="2"/>
    </row>
    <row r="78" spans="2:6" x14ac:dyDescent="0.25">
      <c r="C78" s="2"/>
      <c r="D78" s="2"/>
      <c r="E78" s="2"/>
      <c r="F78" s="2"/>
    </row>
    <row r="79" spans="2:6" x14ac:dyDescent="0.25">
      <c r="C79" s="2"/>
      <c r="D79" s="2"/>
      <c r="E79" s="2"/>
      <c r="F79" s="2"/>
    </row>
    <row r="80" spans="2:6" x14ac:dyDescent="0.25">
      <c r="C80" s="2"/>
      <c r="D80" s="2"/>
      <c r="E80" s="2"/>
      <c r="F80" s="2"/>
    </row>
    <row r="81" spans="3:6" x14ac:dyDescent="0.25">
      <c r="C81" s="2"/>
      <c r="D81" s="2"/>
      <c r="E81" s="2"/>
      <c r="F81" s="2"/>
    </row>
    <row r="82" spans="3:6" x14ac:dyDescent="0.25">
      <c r="C82" s="2"/>
      <c r="D82" s="2"/>
      <c r="E82" s="2"/>
      <c r="F82" s="2"/>
    </row>
    <row r="83" spans="3:6" x14ac:dyDescent="0.25">
      <c r="C83" s="2"/>
      <c r="D83" s="2"/>
      <c r="E83" s="2"/>
      <c r="F83" s="2"/>
    </row>
    <row r="84" spans="3:6" x14ac:dyDescent="0.25">
      <c r="C84" s="2"/>
      <c r="D84" s="2"/>
      <c r="E84" s="2"/>
      <c r="F84" s="2"/>
    </row>
    <row r="85" spans="3:6" x14ac:dyDescent="0.25">
      <c r="C85" s="2"/>
      <c r="D85" s="2"/>
      <c r="E85" s="2"/>
      <c r="F85" s="2"/>
    </row>
    <row r="86" spans="3:6" x14ac:dyDescent="0.25">
      <c r="C86" s="2"/>
      <c r="D86" s="2"/>
      <c r="E86" s="2"/>
      <c r="F86" s="2"/>
    </row>
    <row r="87" spans="3:6" x14ac:dyDescent="0.25">
      <c r="C87" s="2"/>
      <c r="D87" s="2"/>
      <c r="E87" s="2"/>
      <c r="F87" s="2"/>
    </row>
    <row r="88" spans="3:6" x14ac:dyDescent="0.25">
      <c r="C88" s="2"/>
      <c r="D88" s="2"/>
      <c r="E88" s="2"/>
      <c r="F88" s="2"/>
    </row>
    <row r="89" spans="3:6" x14ac:dyDescent="0.25">
      <c r="C89" s="2"/>
      <c r="D89" s="2"/>
      <c r="E89" s="2"/>
      <c r="F89" s="2"/>
    </row>
    <row r="90" spans="3:6" x14ac:dyDescent="0.25">
      <c r="C90" s="2"/>
      <c r="D90" s="2"/>
      <c r="E90" s="2"/>
      <c r="F90" s="2"/>
    </row>
    <row r="91" spans="3:6" x14ac:dyDescent="0.25">
      <c r="C91" s="2"/>
      <c r="D91" s="2"/>
      <c r="E91" s="2"/>
      <c r="F91" s="2"/>
    </row>
    <row r="92" spans="3:6" x14ac:dyDescent="0.25">
      <c r="C92" s="2"/>
      <c r="D92" s="2"/>
      <c r="E92" s="2"/>
      <c r="F92" s="2"/>
    </row>
    <row r="93" spans="3:6" x14ac:dyDescent="0.25">
      <c r="C93" s="2"/>
      <c r="D93" s="2"/>
      <c r="E93" s="2"/>
      <c r="F93" s="2"/>
    </row>
    <row r="94" spans="3:6" x14ac:dyDescent="0.25">
      <c r="C94" s="2"/>
      <c r="D94" s="2"/>
      <c r="E94" s="2"/>
      <c r="F94" s="2"/>
    </row>
    <row r="95" spans="3:6" x14ac:dyDescent="0.25">
      <c r="C95" s="2"/>
      <c r="D95" s="2"/>
      <c r="E95" s="2"/>
      <c r="F95" s="2"/>
    </row>
    <row r="96" spans="3:6" x14ac:dyDescent="0.25">
      <c r="C96" s="2"/>
      <c r="D96" s="2"/>
      <c r="E96" s="2"/>
      <c r="F96" s="2"/>
    </row>
    <row r="97" spans="3:6" x14ac:dyDescent="0.25">
      <c r="C97" s="2"/>
      <c r="D97" s="2"/>
      <c r="E97" s="2"/>
      <c r="F97" s="2"/>
    </row>
    <row r="98" spans="3:6" x14ac:dyDescent="0.25">
      <c r="C98" s="2"/>
      <c r="D98" s="2"/>
      <c r="E98" s="2"/>
      <c r="F98" s="2"/>
    </row>
    <row r="99" spans="3:6" x14ac:dyDescent="0.25">
      <c r="C99" s="2"/>
      <c r="D99" s="2"/>
      <c r="E99" s="2"/>
      <c r="F99" s="2"/>
    </row>
    <row r="100" spans="3:6" x14ac:dyDescent="0.25">
      <c r="C100" s="2"/>
      <c r="D100" s="2"/>
      <c r="E100" s="2"/>
      <c r="F100" s="2"/>
    </row>
    <row r="101" spans="3:6" x14ac:dyDescent="0.25">
      <c r="C101" s="2"/>
      <c r="D101" s="2"/>
      <c r="E101" s="2"/>
      <c r="F101" s="2"/>
    </row>
    <row r="102" spans="3:6" x14ac:dyDescent="0.25">
      <c r="C102" s="2"/>
      <c r="D102" s="2"/>
      <c r="E102" s="2"/>
      <c r="F102" s="2"/>
    </row>
    <row r="103" spans="3:6" x14ac:dyDescent="0.25">
      <c r="C103" s="2"/>
      <c r="D103" s="2"/>
      <c r="E103" s="2"/>
      <c r="F103" s="2"/>
    </row>
    <row r="104" spans="3:6" x14ac:dyDescent="0.25">
      <c r="C104" s="2"/>
      <c r="D104" s="2"/>
      <c r="E104" s="2"/>
      <c r="F104" s="2"/>
    </row>
    <row r="105" spans="3:6" x14ac:dyDescent="0.25">
      <c r="C105" s="2"/>
      <c r="D105" s="2"/>
      <c r="E105" s="2"/>
      <c r="F105" s="2"/>
    </row>
    <row r="106" spans="3:6" x14ac:dyDescent="0.25">
      <c r="C106" s="2"/>
      <c r="D106" s="2"/>
      <c r="E106" s="2"/>
      <c r="F106" s="2"/>
    </row>
    <row r="107" spans="3:6" x14ac:dyDescent="0.25">
      <c r="C107" s="2"/>
      <c r="D107" s="2"/>
      <c r="E107" s="2"/>
      <c r="F107" s="2"/>
    </row>
    <row r="108" spans="3:6" x14ac:dyDescent="0.25">
      <c r="C108" s="2"/>
      <c r="D108" s="2"/>
      <c r="E108" s="2"/>
      <c r="F108" s="2"/>
    </row>
    <row r="109" spans="3:6" x14ac:dyDescent="0.25">
      <c r="C109" s="2"/>
      <c r="D109" s="2"/>
      <c r="E109" s="2"/>
      <c r="F109" s="2"/>
    </row>
    <row r="110" spans="3:6" x14ac:dyDescent="0.25">
      <c r="C110" s="2"/>
      <c r="D110" s="2"/>
      <c r="E110" s="2"/>
      <c r="F110" s="2"/>
    </row>
    <row r="111" spans="3:6" x14ac:dyDescent="0.25">
      <c r="C111" s="2"/>
      <c r="D111" s="2"/>
      <c r="E111" s="2"/>
      <c r="F111" s="2"/>
    </row>
    <row r="112" spans="3:6" x14ac:dyDescent="0.25">
      <c r="C112" s="2"/>
      <c r="D112" s="2"/>
      <c r="E112" s="2"/>
      <c r="F112" s="2"/>
    </row>
  </sheetData>
  <mergeCells count="5">
    <mergeCell ref="B6:B7"/>
    <mergeCell ref="C6:F6"/>
    <mergeCell ref="B2:F2"/>
    <mergeCell ref="B3:F3"/>
    <mergeCell ref="B4:F4"/>
  </mergeCells>
  <printOptions horizontalCentered="1"/>
  <pageMargins left="0" right="0" top="0.19685039370078741" bottom="0" header="0" footer="0"/>
  <pageSetup paperSize="9" scale="94" fitToHeight="2" orientation="portrait" r:id="rId1"/>
  <headerFooter alignWithMargins="0"/>
  <rowBreaks count="1" manualBreakCount="1">
    <brk id="67" min="1" max="5" man="1"/>
  </rowBreaks>
  <ignoredErrors>
    <ignoredError sqref="C9:C6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B2:M112"/>
  <sheetViews>
    <sheetView showGridLines="0" topLeftCell="A43" zoomScaleNormal="100" workbookViewId="0">
      <selection activeCell="B68" sqref="B68"/>
    </sheetView>
  </sheetViews>
  <sheetFormatPr defaultColWidth="9.109375" defaultRowHeight="13.2" x14ac:dyDescent="0.25"/>
  <cols>
    <col min="1" max="1" width="9.109375" style="1"/>
    <col min="2" max="2" width="25.88671875" style="1" customWidth="1"/>
    <col min="3" max="3" width="13.6640625" style="3" customWidth="1"/>
    <col min="4" max="5" width="15.109375" style="3" customWidth="1"/>
    <col min="6" max="6" width="14.44140625" style="3" customWidth="1"/>
    <col min="7" max="16384" width="9.109375" style="1"/>
  </cols>
  <sheetData>
    <row r="2" spans="2:13" ht="27.75" customHeight="1" x14ac:dyDescent="0.25">
      <c r="B2" s="54" t="s">
        <v>64</v>
      </c>
      <c r="C2" s="54"/>
      <c r="D2" s="54"/>
      <c r="E2" s="54"/>
      <c r="F2" s="54"/>
    </row>
    <row r="3" spans="2:13" x14ac:dyDescent="0.25">
      <c r="B3" s="55" t="s">
        <v>38</v>
      </c>
      <c r="C3" s="55"/>
      <c r="D3" s="55"/>
      <c r="E3" s="55"/>
      <c r="F3" s="55"/>
    </row>
    <row r="4" spans="2:13" ht="15.6" x14ac:dyDescent="0.25">
      <c r="B4" s="56">
        <v>2017</v>
      </c>
      <c r="C4" s="56"/>
      <c r="D4" s="56"/>
      <c r="E4" s="56"/>
      <c r="F4" s="56"/>
    </row>
    <row r="5" spans="2:13" ht="6.75" customHeight="1" x14ac:dyDescent="0.25">
      <c r="B5" s="14"/>
      <c r="C5" s="14"/>
      <c r="D5" s="14"/>
      <c r="E5" s="14"/>
      <c r="F5" s="14"/>
    </row>
    <row r="6" spans="2:13" ht="15.75" customHeight="1" x14ac:dyDescent="0.25">
      <c r="B6" s="50" t="s">
        <v>45</v>
      </c>
      <c r="C6" s="52" t="s">
        <v>49</v>
      </c>
      <c r="D6" s="53"/>
      <c r="E6" s="53"/>
      <c r="F6" s="53"/>
    </row>
    <row r="7" spans="2:13" ht="26.25" customHeight="1" x14ac:dyDescent="0.25">
      <c r="B7" s="51"/>
      <c r="C7" s="12" t="s">
        <v>46</v>
      </c>
      <c r="D7" s="11" t="s">
        <v>47</v>
      </c>
      <c r="E7" s="13" t="s">
        <v>48</v>
      </c>
      <c r="F7" s="13" t="s">
        <v>63</v>
      </c>
    </row>
    <row r="8" spans="2:13" s="8" customFormat="1" ht="12" x14ac:dyDescent="0.25">
      <c r="B8" s="9" t="s">
        <v>0</v>
      </c>
      <c r="C8" s="19">
        <f>SUM(C9:C11,C13:C14,C16,C18)</f>
        <v>700035.56199669</v>
      </c>
      <c r="D8" s="20">
        <f>SUM(D9:D11,D13:D14,D16,D18)</f>
        <v>526145.12461335002</v>
      </c>
      <c r="E8" s="21">
        <f>E9+E10+E11+E13+E14+E16+E18</f>
        <v>173890.43738334</v>
      </c>
      <c r="F8" s="44">
        <v>0.13578035621166201</v>
      </c>
      <c r="K8" s="48"/>
      <c r="L8" s="48"/>
      <c r="M8" s="48"/>
    </row>
    <row r="9" spans="2:13" s="4" customFormat="1" x14ac:dyDescent="0.25">
      <c r="B9" s="10" t="s">
        <v>1</v>
      </c>
      <c r="C9" s="22">
        <f t="shared" ref="C9:C18" si="0">SUM(D9:E9)</f>
        <v>76858.353352999999</v>
      </c>
      <c r="D9" s="23">
        <v>56423.330303949995</v>
      </c>
      <c r="E9" s="24">
        <v>20435.02304905</v>
      </c>
      <c r="F9" s="45">
        <v>0.13223935044862048</v>
      </c>
      <c r="K9" s="48"/>
      <c r="L9" s="48"/>
      <c r="M9" s="48"/>
    </row>
    <row r="10" spans="2:13" s="4" customFormat="1" x14ac:dyDescent="0.25">
      <c r="B10" s="10" t="s">
        <v>2</v>
      </c>
      <c r="C10" s="22">
        <f t="shared" si="0"/>
        <v>25865.860084190001</v>
      </c>
      <c r="D10" s="23">
        <v>21475.85159599</v>
      </c>
      <c r="E10" s="24">
        <v>4390.0084882000001</v>
      </c>
      <c r="F10" s="45">
        <v>0.10635903607447114</v>
      </c>
      <c r="K10" s="48"/>
      <c r="L10" s="48"/>
      <c r="M10" s="48"/>
    </row>
    <row r="11" spans="2:13" s="4" customFormat="1" x14ac:dyDescent="0.25">
      <c r="B11" s="10" t="s">
        <v>3</v>
      </c>
      <c r="C11" s="22">
        <f t="shared" si="0"/>
        <v>176288.40169632999</v>
      </c>
      <c r="D11" s="23">
        <v>149540.67572619001</v>
      </c>
      <c r="E11" s="24">
        <v>26747.72597014</v>
      </c>
      <c r="F11" s="45">
        <v>0.16258127250216398</v>
      </c>
      <c r="K11" s="48"/>
      <c r="L11" s="48"/>
      <c r="M11" s="48"/>
    </row>
    <row r="12" spans="2:13" s="4" customFormat="1" x14ac:dyDescent="0.25">
      <c r="B12" s="15" t="s">
        <v>50</v>
      </c>
      <c r="C12" s="25">
        <f t="shared" si="0"/>
        <v>103145.80352024001</v>
      </c>
      <c r="D12" s="26">
        <v>98243.62723292</v>
      </c>
      <c r="E12" s="27">
        <v>4902.1762873199996</v>
      </c>
      <c r="F12" s="46">
        <v>0.14300043415739339</v>
      </c>
      <c r="K12" s="48"/>
      <c r="L12" s="48"/>
      <c r="M12" s="48"/>
    </row>
    <row r="13" spans="2:13" s="4" customFormat="1" x14ac:dyDescent="0.25">
      <c r="B13" s="10" t="s">
        <v>4</v>
      </c>
      <c r="C13" s="22">
        <f t="shared" si="0"/>
        <v>22550.180750470001</v>
      </c>
      <c r="D13" s="23">
        <v>17361.948049760002</v>
      </c>
      <c r="E13" s="24">
        <v>5188.2327007100002</v>
      </c>
      <c r="F13" s="45">
        <v>0.15841218623330036</v>
      </c>
      <c r="K13" s="48"/>
      <c r="L13" s="48"/>
      <c r="M13" s="48"/>
    </row>
    <row r="14" spans="2:13" x14ac:dyDescent="0.25">
      <c r="B14" s="10" t="s">
        <v>5</v>
      </c>
      <c r="C14" s="22">
        <f t="shared" si="0"/>
        <v>321634.08966617001</v>
      </c>
      <c r="D14" s="23">
        <v>219006.62584346</v>
      </c>
      <c r="E14" s="24">
        <v>102627.46382270999</v>
      </c>
      <c r="F14" s="45">
        <v>0.13448320011735029</v>
      </c>
      <c r="K14" s="48"/>
      <c r="L14" s="48"/>
      <c r="M14" s="48"/>
    </row>
    <row r="15" spans="2:13" s="4" customFormat="1" x14ac:dyDescent="0.25">
      <c r="B15" s="15" t="s">
        <v>8</v>
      </c>
      <c r="C15" s="25">
        <f t="shared" si="0"/>
        <v>67838.469255060001</v>
      </c>
      <c r="D15" s="26">
        <v>66554.695735560003</v>
      </c>
      <c r="E15" s="27">
        <v>1283.7735195</v>
      </c>
      <c r="F15" s="46">
        <v>0.10307845263714638</v>
      </c>
      <c r="K15" s="48"/>
      <c r="L15" s="48"/>
      <c r="M15" s="48"/>
    </row>
    <row r="16" spans="2:13" s="4" customFormat="1" x14ac:dyDescent="0.25">
      <c r="B16" s="10" t="s">
        <v>6</v>
      </c>
      <c r="C16" s="22">
        <f t="shared" si="0"/>
        <v>30254.534519129997</v>
      </c>
      <c r="D16" s="23">
        <v>27522.567057469998</v>
      </c>
      <c r="E16" s="24">
        <v>2731.9674616599996</v>
      </c>
      <c r="F16" s="45">
        <v>0.13886154691497501</v>
      </c>
      <c r="K16" s="48"/>
      <c r="L16" s="48"/>
      <c r="M16" s="48"/>
    </row>
    <row r="17" spans="2:13" s="8" customFormat="1" ht="11.4" x14ac:dyDescent="0.25">
      <c r="B17" s="15" t="s">
        <v>51</v>
      </c>
      <c r="C17" s="25">
        <f t="shared" si="0"/>
        <v>21473.153645009999</v>
      </c>
      <c r="D17" s="26">
        <v>20677.791100499999</v>
      </c>
      <c r="E17" s="27">
        <v>795.36254451000002</v>
      </c>
      <c r="F17" s="46">
        <v>0.13210336004348994</v>
      </c>
      <c r="K17" s="48"/>
      <c r="L17" s="48"/>
      <c r="M17" s="48"/>
    </row>
    <row r="18" spans="2:13" s="4" customFormat="1" x14ac:dyDescent="0.25">
      <c r="B18" s="10" t="s">
        <v>7</v>
      </c>
      <c r="C18" s="22">
        <f t="shared" si="0"/>
        <v>46584.141927399993</v>
      </c>
      <c r="D18" s="28">
        <v>34814.126036529997</v>
      </c>
      <c r="E18" s="29">
        <v>11770.01589087</v>
      </c>
      <c r="F18" s="45">
        <v>9.4094143823615084E-2</v>
      </c>
      <c r="K18" s="48"/>
      <c r="L18" s="48"/>
      <c r="M18" s="48"/>
    </row>
    <row r="19" spans="2:13" s="4" customFormat="1" x14ac:dyDescent="0.25">
      <c r="B19" s="9" t="s">
        <v>9</v>
      </c>
      <c r="C19" s="19">
        <f>SUM(C20,C22,C24,C26,C28,C30,C32,C34,C36)</f>
        <v>1803144.51088007</v>
      </c>
      <c r="D19" s="20">
        <f>SUM(D20,D22,D24,D26,D28,D30,D32,D34,D36)</f>
        <v>1346002.0410871701</v>
      </c>
      <c r="E19" s="42">
        <f>SUM(E20,E22,E24,E26,E28,E30,E32,E34,E36)</f>
        <v>457142.46979289997</v>
      </c>
      <c r="F19" s="44">
        <v>9.957614354389091E-2</v>
      </c>
      <c r="K19" s="48"/>
      <c r="L19" s="48"/>
      <c r="M19" s="48"/>
    </row>
    <row r="20" spans="2:13" s="4" customFormat="1" x14ac:dyDescent="0.25">
      <c r="B20" s="10" t="s">
        <v>10</v>
      </c>
      <c r="C20" s="30">
        <f t="shared" ref="C20:C37" si="1">SUM(D20:E20)</f>
        <v>377210.73257923999</v>
      </c>
      <c r="D20" s="28">
        <v>185444.2535092</v>
      </c>
      <c r="E20" s="29">
        <v>191766.47907003999</v>
      </c>
      <c r="F20" s="45">
        <v>0.18478133771513972</v>
      </c>
      <c r="K20" s="48"/>
      <c r="L20" s="48"/>
      <c r="M20" s="48"/>
    </row>
    <row r="21" spans="2:13" x14ac:dyDescent="0.25">
      <c r="B21" s="15" t="s">
        <v>52</v>
      </c>
      <c r="C21" s="25">
        <f t="shared" si="1"/>
        <v>53327.647836920005</v>
      </c>
      <c r="D21" s="26">
        <v>43215.490124640004</v>
      </c>
      <c r="E21" s="27">
        <v>10112.157712280001</v>
      </c>
      <c r="F21" s="46">
        <v>0.12530985131396161</v>
      </c>
      <c r="K21" s="48"/>
      <c r="L21" s="48"/>
      <c r="M21" s="48"/>
    </row>
    <row r="22" spans="2:13" s="4" customFormat="1" x14ac:dyDescent="0.25">
      <c r="B22" s="10" t="s">
        <v>11</v>
      </c>
      <c r="C22" s="30">
        <f t="shared" si="1"/>
        <v>109972.31623919</v>
      </c>
      <c r="D22" s="28">
        <v>64290.277098370003</v>
      </c>
      <c r="E22" s="29">
        <v>45682.039140820001</v>
      </c>
      <c r="F22" s="45">
        <v>0.10587021891594525</v>
      </c>
      <c r="K22" s="48"/>
      <c r="L22" s="48"/>
      <c r="M22" s="48"/>
    </row>
    <row r="23" spans="2:13" s="4" customFormat="1" x14ac:dyDescent="0.25">
      <c r="B23" s="15" t="s">
        <v>53</v>
      </c>
      <c r="C23" s="25">
        <f t="shared" si="1"/>
        <v>31103.236536839999</v>
      </c>
      <c r="D23" s="26">
        <v>20763.526744340001</v>
      </c>
      <c r="E23" s="27">
        <v>10339.7097925</v>
      </c>
      <c r="F23" s="46">
        <v>8.4765690654379347E-2</v>
      </c>
      <c r="K23" s="48"/>
      <c r="L23" s="48"/>
      <c r="M23" s="48"/>
    </row>
    <row r="24" spans="2:13" s="4" customFormat="1" x14ac:dyDescent="0.25">
      <c r="B24" s="10" t="s">
        <v>12</v>
      </c>
      <c r="C24" s="30">
        <f t="shared" si="1"/>
        <v>233267.07717049</v>
      </c>
      <c r="D24" s="28">
        <v>200613.40579605001</v>
      </c>
      <c r="E24" s="29">
        <v>32653.67137444</v>
      </c>
      <c r="F24" s="45">
        <v>8.234198464621871E-2</v>
      </c>
      <c r="K24" s="48"/>
      <c r="L24" s="48"/>
      <c r="M24" s="48"/>
    </row>
    <row r="25" spans="2:13" x14ac:dyDescent="0.25">
      <c r="B25" s="15" t="s">
        <v>19</v>
      </c>
      <c r="C25" s="25">
        <f t="shared" si="1"/>
        <v>112867.77899230999</v>
      </c>
      <c r="D25" s="26">
        <v>110026.19924559999</v>
      </c>
      <c r="E25" s="27">
        <v>2841.5797467100001</v>
      </c>
      <c r="F25" s="46">
        <v>9.1107778475672349E-2</v>
      </c>
      <c r="K25" s="48"/>
      <c r="L25" s="48"/>
      <c r="M25" s="48"/>
    </row>
    <row r="26" spans="2:13" s="4" customFormat="1" x14ac:dyDescent="0.25">
      <c r="B26" s="10" t="s">
        <v>13</v>
      </c>
      <c r="C26" s="30">
        <f t="shared" si="1"/>
        <v>92652.502834819999</v>
      </c>
      <c r="D26" s="28">
        <v>77804.72837312</v>
      </c>
      <c r="E26" s="29">
        <v>14847.774461700001</v>
      </c>
      <c r="F26" s="45">
        <v>8.5428240214695125E-2</v>
      </c>
      <c r="K26" s="48"/>
      <c r="L26" s="48"/>
      <c r="M26" s="48"/>
    </row>
    <row r="27" spans="2:13" s="4" customFormat="1" x14ac:dyDescent="0.25">
      <c r="B27" s="15" t="s">
        <v>54</v>
      </c>
      <c r="C27" s="25">
        <f t="shared" si="1"/>
        <v>43011.919728370005</v>
      </c>
      <c r="D27" s="26">
        <v>40170.502312470002</v>
      </c>
      <c r="E27" s="27">
        <v>2841.4174158999999</v>
      </c>
      <c r="F27" s="46">
        <v>9.027508109296932E-2</v>
      </c>
      <c r="K27" s="48"/>
      <c r="L27" s="48"/>
      <c r="M27" s="48"/>
    </row>
    <row r="28" spans="2:13" s="4" customFormat="1" x14ac:dyDescent="0.25">
      <c r="B28" s="10" t="s">
        <v>14</v>
      </c>
      <c r="C28" s="30">
        <f t="shared" si="1"/>
        <v>109822.18140891999</v>
      </c>
      <c r="D28" s="28">
        <v>92144.53244124999</v>
      </c>
      <c r="E28" s="29">
        <v>17677.64896767</v>
      </c>
      <c r="F28" s="45">
        <v>8.6699487888798013E-2</v>
      </c>
      <c r="K28" s="48"/>
      <c r="L28" s="48"/>
      <c r="M28" s="48"/>
    </row>
    <row r="29" spans="2:13" x14ac:dyDescent="0.25">
      <c r="B29" s="15" t="s">
        <v>55</v>
      </c>
      <c r="C29" s="25">
        <f t="shared" si="1"/>
        <v>38998.751703419999</v>
      </c>
      <c r="D29" s="26">
        <v>36965.951751230001</v>
      </c>
      <c r="E29" s="27">
        <v>2032.7999521900001</v>
      </c>
      <c r="F29" s="46">
        <v>9.5427031126216671E-2</v>
      </c>
      <c r="K29" s="48"/>
      <c r="L29" s="48"/>
      <c r="M29" s="48"/>
    </row>
    <row r="30" spans="2:13" s="8" customFormat="1" ht="12" x14ac:dyDescent="0.25">
      <c r="B30" s="10" t="s">
        <v>15</v>
      </c>
      <c r="C30" s="30">
        <f t="shared" si="1"/>
        <v>253112.38594295</v>
      </c>
      <c r="D30" s="28">
        <v>227063.33975238001</v>
      </c>
      <c r="E30" s="29">
        <v>26049.046190569999</v>
      </c>
      <c r="F30" s="45">
        <v>8.294787219583391E-2</v>
      </c>
      <c r="K30" s="48"/>
      <c r="L30" s="48"/>
      <c r="M30" s="48"/>
    </row>
    <row r="31" spans="2:13" s="4" customFormat="1" x14ac:dyDescent="0.25">
      <c r="B31" s="15" t="s">
        <v>20</v>
      </c>
      <c r="C31" s="25">
        <f t="shared" si="1"/>
        <v>118778.97740435999</v>
      </c>
      <c r="D31" s="26">
        <v>116804.65415746999</v>
      </c>
      <c r="E31" s="27">
        <v>1974.3232468900001</v>
      </c>
      <c r="F31" s="46">
        <v>8.8792765469804288E-2</v>
      </c>
      <c r="K31" s="48"/>
      <c r="L31" s="48"/>
      <c r="M31" s="48"/>
    </row>
    <row r="32" spans="2:13" x14ac:dyDescent="0.25">
      <c r="B32" s="10" t="s">
        <v>16</v>
      </c>
      <c r="C32" s="30">
        <f t="shared" si="1"/>
        <v>110470.38531929</v>
      </c>
      <c r="D32" s="28">
        <v>89572.584600560003</v>
      </c>
      <c r="E32" s="29">
        <v>20897.800718729999</v>
      </c>
      <c r="F32" s="45">
        <v>0.10403769806151411</v>
      </c>
      <c r="K32" s="48"/>
      <c r="L32" s="48"/>
      <c r="M32" s="48"/>
    </row>
    <row r="33" spans="2:13" s="4" customFormat="1" x14ac:dyDescent="0.25">
      <c r="B33" s="15" t="s">
        <v>56</v>
      </c>
      <c r="C33" s="25">
        <f t="shared" si="1"/>
        <v>49098.038308019997</v>
      </c>
      <c r="D33" s="26">
        <v>48592.038308019997</v>
      </c>
      <c r="E33" s="27">
        <v>506</v>
      </c>
      <c r="F33" s="46">
        <v>0.11220987921527216</v>
      </c>
      <c r="K33" s="48"/>
      <c r="L33" s="48"/>
      <c r="M33" s="48"/>
    </row>
    <row r="34" spans="2:13" s="4" customFormat="1" x14ac:dyDescent="0.25">
      <c r="B34" s="10" t="s">
        <v>17</v>
      </c>
      <c r="C34" s="30">
        <f t="shared" si="1"/>
        <v>75395.670182550006</v>
      </c>
      <c r="D34" s="28">
        <v>63209.922175979998</v>
      </c>
      <c r="E34" s="29">
        <v>12185.74800657</v>
      </c>
      <c r="F34" s="45">
        <v>9.8544964256311887E-2</v>
      </c>
      <c r="K34" s="48"/>
      <c r="L34" s="48"/>
      <c r="M34" s="48"/>
    </row>
    <row r="35" spans="2:13" x14ac:dyDescent="0.25">
      <c r="B35" s="15" t="s">
        <v>57</v>
      </c>
      <c r="C35" s="25">
        <f t="shared" si="1"/>
        <v>35288.098191610006</v>
      </c>
      <c r="D35" s="26">
        <v>34554.308520240003</v>
      </c>
      <c r="E35" s="27">
        <v>733.78967136999995</v>
      </c>
      <c r="F35" s="46">
        <v>0.11129971691920677</v>
      </c>
      <c r="K35" s="48"/>
      <c r="L35" s="48"/>
      <c r="M35" s="48"/>
    </row>
    <row r="36" spans="2:13" s="4" customFormat="1" x14ac:dyDescent="0.25">
      <c r="B36" s="10" t="s">
        <v>18</v>
      </c>
      <c r="C36" s="30">
        <f t="shared" si="1"/>
        <v>441241.25920262001</v>
      </c>
      <c r="D36" s="28">
        <v>345858.99734026002</v>
      </c>
      <c r="E36" s="29">
        <v>95382.261862359999</v>
      </c>
      <c r="F36" s="45">
        <v>8.8861239638465109E-2</v>
      </c>
      <c r="K36" s="48"/>
      <c r="L36" s="48"/>
      <c r="M36" s="48"/>
    </row>
    <row r="37" spans="2:13" x14ac:dyDescent="0.25">
      <c r="B37" s="15" t="s">
        <v>21</v>
      </c>
      <c r="C37" s="25">
        <f t="shared" si="1"/>
        <v>131629.99264273999</v>
      </c>
      <c r="D37" s="26">
        <v>129558.29665859</v>
      </c>
      <c r="E37" s="27">
        <v>2071.6959841500002</v>
      </c>
      <c r="F37" s="46">
        <v>9.4111893025408094E-2</v>
      </c>
      <c r="K37" s="48"/>
      <c r="L37" s="48"/>
      <c r="M37" s="48"/>
    </row>
    <row r="38" spans="2:13" s="8" customFormat="1" ht="12" x14ac:dyDescent="0.25">
      <c r="B38" s="9" t="s">
        <v>22</v>
      </c>
      <c r="C38" s="19">
        <f>SUM(C39,C41,C43,C45)</f>
        <v>2401163.8509766101</v>
      </c>
      <c r="D38" s="43">
        <f>D39+D41+D43+D45</f>
        <v>2325108.6246569697</v>
      </c>
      <c r="E38" s="42">
        <f>E39+E41+E43+E45</f>
        <v>76055.226319640002</v>
      </c>
      <c r="F38" s="44">
        <v>8.0646690520859876E-2</v>
      </c>
      <c r="K38" s="48"/>
      <c r="L38" s="48"/>
      <c r="M38" s="48"/>
    </row>
    <row r="39" spans="2:13" s="4" customFormat="1" x14ac:dyDescent="0.25">
      <c r="B39" s="10" t="s">
        <v>23</v>
      </c>
      <c r="C39" s="30">
        <f t="shared" ref="C39:C46" si="2">SUM(D39:E39)</f>
        <v>519337.95734377002</v>
      </c>
      <c r="D39" s="28">
        <v>477523.34628825</v>
      </c>
      <c r="E39" s="29">
        <v>41814.611055519999</v>
      </c>
      <c r="F39" s="45">
        <v>7.3110652016938379E-2</v>
      </c>
      <c r="K39" s="48"/>
      <c r="L39" s="48"/>
      <c r="M39" s="48"/>
    </row>
    <row r="40" spans="2:13" x14ac:dyDescent="0.25">
      <c r="B40" s="15" t="s">
        <v>27</v>
      </c>
      <c r="C40" s="25">
        <f t="shared" si="2"/>
        <v>133794.94978187999</v>
      </c>
      <c r="D40" s="26">
        <v>132734.56557092999</v>
      </c>
      <c r="E40" s="27">
        <v>1060.3842109500001</v>
      </c>
      <c r="F40" s="46">
        <v>7.4235927668720475E-2</v>
      </c>
      <c r="K40" s="48"/>
      <c r="L40" s="48"/>
      <c r="M40" s="48"/>
    </row>
    <row r="41" spans="2:13" s="4" customFormat="1" x14ac:dyDescent="0.25">
      <c r="B41" s="10" t="s">
        <v>24</v>
      </c>
      <c r="C41" s="30">
        <f t="shared" si="2"/>
        <v>88505.82399461999</v>
      </c>
      <c r="D41" s="28">
        <v>84811.553772729996</v>
      </c>
      <c r="E41" s="29">
        <v>3694.2702218900004</v>
      </c>
      <c r="F41" s="45">
        <v>6.6868863885121269E-2</v>
      </c>
      <c r="K41" s="48"/>
      <c r="L41" s="48"/>
      <c r="M41" s="48"/>
    </row>
    <row r="42" spans="2:13" s="4" customFormat="1" x14ac:dyDescent="0.25">
      <c r="B42" s="15" t="s">
        <v>58</v>
      </c>
      <c r="C42" s="25">
        <f t="shared" si="2"/>
        <v>51039.964586670001</v>
      </c>
      <c r="D42" s="26">
        <v>50808.881573669998</v>
      </c>
      <c r="E42" s="27">
        <v>231.08301299999999</v>
      </c>
      <c r="F42" s="46">
        <v>7.8839780798428974E-2</v>
      </c>
      <c r="K42" s="48"/>
      <c r="L42" s="48"/>
      <c r="M42" s="48"/>
    </row>
    <row r="43" spans="2:13" x14ac:dyDescent="0.25">
      <c r="B43" s="10" t="s">
        <v>25</v>
      </c>
      <c r="C43" s="30">
        <f t="shared" si="2"/>
        <v>512304.88627114001</v>
      </c>
      <c r="D43" s="28">
        <v>502445.03053732001</v>
      </c>
      <c r="E43" s="29">
        <v>9859.8557338199989</v>
      </c>
      <c r="F43" s="45">
        <v>8.2433949159366415E-2</v>
      </c>
      <c r="K43" s="48"/>
      <c r="L43" s="48"/>
      <c r="M43" s="48"/>
    </row>
    <row r="44" spans="2:13" s="8" customFormat="1" ht="11.4" x14ac:dyDescent="0.25">
      <c r="B44" s="15" t="s">
        <v>28</v>
      </c>
      <c r="C44" s="25">
        <f t="shared" si="2"/>
        <v>394714.92295946006</v>
      </c>
      <c r="D44" s="26">
        <v>391432.77082139003</v>
      </c>
      <c r="E44" s="27">
        <v>3282.1521380700001</v>
      </c>
      <c r="F44" s="46">
        <v>8.5419207687952345E-2</v>
      </c>
      <c r="K44" s="48"/>
      <c r="L44" s="48"/>
      <c r="M44" s="48"/>
    </row>
    <row r="45" spans="2:13" s="4" customFormat="1" x14ac:dyDescent="0.25">
      <c r="B45" s="10" t="s">
        <v>26</v>
      </c>
      <c r="C45" s="30">
        <f t="shared" si="2"/>
        <v>1281015.1833670801</v>
      </c>
      <c r="D45" s="28">
        <v>1260328.69405867</v>
      </c>
      <c r="E45" s="29">
        <v>20686.48930841</v>
      </c>
      <c r="F45" s="45">
        <v>8.4655417989551174E-2</v>
      </c>
      <c r="K45" s="48"/>
      <c r="L45" s="48"/>
      <c r="M45" s="48"/>
    </row>
    <row r="46" spans="2:13" s="4" customFormat="1" x14ac:dyDescent="0.25">
      <c r="B46" s="15" t="s">
        <v>29</v>
      </c>
      <c r="C46" s="25">
        <f t="shared" si="2"/>
        <v>683414.56112991995</v>
      </c>
      <c r="D46" s="26">
        <v>680098.03680199001</v>
      </c>
      <c r="E46" s="27">
        <v>3316.5243279299998</v>
      </c>
      <c r="F46" s="46">
        <v>9.522709762061235E-2</v>
      </c>
      <c r="K46" s="48"/>
      <c r="L46" s="48"/>
      <c r="M46" s="48"/>
    </row>
    <row r="47" spans="2:13" s="4" customFormat="1" x14ac:dyDescent="0.25">
      <c r="B47" s="9" t="s">
        <v>39</v>
      </c>
      <c r="C47" s="19">
        <f>C48+C50+C52</f>
        <v>680497.41912327008</v>
      </c>
      <c r="D47" s="20">
        <f>D48+D50+D52</f>
        <v>612312.39486870007</v>
      </c>
      <c r="E47" s="21">
        <f>E48+E50+E52</f>
        <v>68185.024254570002</v>
      </c>
      <c r="F47" s="44">
        <v>6.5763056812532195E-2</v>
      </c>
      <c r="K47" s="48"/>
      <c r="L47" s="48"/>
      <c r="M47" s="48"/>
    </row>
    <row r="48" spans="2:13" s="4" customFormat="1" x14ac:dyDescent="0.25">
      <c r="B48" s="10" t="s">
        <v>30</v>
      </c>
      <c r="C48" s="30">
        <f t="shared" ref="C48:C53" si="3">SUM(D48:E48)</f>
        <v>263753.33217017003</v>
      </c>
      <c r="D48" s="28">
        <v>234121.86310569002</v>
      </c>
      <c r="E48" s="29">
        <v>29631.469064479999</v>
      </c>
      <c r="F48" s="45">
        <v>6.8882963388852858E-2</v>
      </c>
      <c r="K48" s="48"/>
      <c r="L48" s="48"/>
      <c r="M48" s="48"/>
    </row>
    <row r="49" spans="2:13" s="7" customFormat="1" x14ac:dyDescent="0.25">
      <c r="B49" s="15" t="s">
        <v>42</v>
      </c>
      <c r="C49" s="25">
        <f t="shared" si="3"/>
        <v>79817.676063499996</v>
      </c>
      <c r="D49" s="26">
        <v>73145.682776660004</v>
      </c>
      <c r="E49" s="27">
        <v>6671.9932868399992</v>
      </c>
      <c r="F49" s="46">
        <v>6.5990097358612804E-2</v>
      </c>
      <c r="K49" s="48"/>
      <c r="L49" s="48"/>
      <c r="M49" s="48"/>
    </row>
    <row r="50" spans="2:13" s="6" customFormat="1" x14ac:dyDescent="0.25">
      <c r="B50" s="10" t="s">
        <v>31</v>
      </c>
      <c r="C50" s="30">
        <f t="shared" si="3"/>
        <v>147950.83296587999</v>
      </c>
      <c r="D50" s="28">
        <v>130401.69333360999</v>
      </c>
      <c r="E50" s="29">
        <v>17549.139632269998</v>
      </c>
      <c r="F50" s="45">
        <v>6.1261536179634916E-2</v>
      </c>
      <c r="K50" s="48"/>
      <c r="L50" s="48"/>
      <c r="M50" s="48"/>
    </row>
    <row r="51" spans="2:13" s="6" customFormat="1" x14ac:dyDescent="0.25">
      <c r="B51" s="15" t="s">
        <v>59</v>
      </c>
      <c r="C51" s="25">
        <f t="shared" si="3"/>
        <v>28000.035025469999</v>
      </c>
      <c r="D51" s="26">
        <v>27678.342335239999</v>
      </c>
      <c r="E51" s="27">
        <v>321.69269022999998</v>
      </c>
      <c r="F51" s="46">
        <v>7.4497264310247918E-2</v>
      </c>
      <c r="K51" s="48"/>
      <c r="L51" s="48"/>
      <c r="M51" s="48"/>
    </row>
    <row r="52" spans="2:13" x14ac:dyDescent="0.25">
      <c r="B52" s="10" t="s">
        <v>32</v>
      </c>
      <c r="C52" s="30">
        <f t="shared" si="3"/>
        <v>268793.25398722</v>
      </c>
      <c r="D52" s="28">
        <v>247788.8384294</v>
      </c>
      <c r="E52" s="29">
        <v>21004.415557820001</v>
      </c>
      <c r="F52" s="45">
        <v>6.5501176945334916E-2</v>
      </c>
      <c r="K52" s="48"/>
      <c r="L52" s="48"/>
      <c r="M52" s="48"/>
    </row>
    <row r="53" spans="2:13" x14ac:dyDescent="0.25">
      <c r="B53" s="15" t="s">
        <v>43</v>
      </c>
      <c r="C53" s="25">
        <f t="shared" si="3"/>
        <v>110177.99795538001</v>
      </c>
      <c r="D53" s="26">
        <v>107758.22839837</v>
      </c>
      <c r="E53" s="27">
        <v>2419.76955701</v>
      </c>
      <c r="F53" s="46">
        <v>7.0700434134430029E-2</v>
      </c>
      <c r="K53" s="48"/>
      <c r="L53" s="48"/>
      <c r="M53" s="48"/>
    </row>
    <row r="54" spans="2:13" x14ac:dyDescent="0.25">
      <c r="B54" s="9" t="s">
        <v>33</v>
      </c>
      <c r="C54" s="19">
        <f>SUM(C55:C56,C58,C60)</f>
        <v>483724.48774278001</v>
      </c>
      <c r="D54" s="43">
        <f>D55+D56+D58+D60</f>
        <v>440683.54997221997</v>
      </c>
      <c r="E54" s="42">
        <f>E55+E56+E58+E60</f>
        <v>43040.937770559998</v>
      </c>
      <c r="F54" s="44">
        <v>9.0905592716817807E-2</v>
      </c>
      <c r="K54" s="48"/>
      <c r="L54" s="48"/>
      <c r="M54" s="48"/>
    </row>
    <row r="55" spans="2:13" x14ac:dyDescent="0.25">
      <c r="B55" s="10" t="s">
        <v>34</v>
      </c>
      <c r="C55" s="30">
        <f t="shared" ref="C55:C60" si="4">SUM(D55:E55)</f>
        <v>70794.101745520005</v>
      </c>
      <c r="D55" s="31">
        <v>62426.610507790007</v>
      </c>
      <c r="E55" s="29">
        <v>8367.4912377300006</v>
      </c>
      <c r="F55" s="45">
        <v>7.9526923622590631E-2</v>
      </c>
      <c r="K55" s="48"/>
      <c r="L55" s="48"/>
      <c r="M55" s="48"/>
    </row>
    <row r="56" spans="2:13" x14ac:dyDescent="0.25">
      <c r="B56" s="10" t="s">
        <v>35</v>
      </c>
      <c r="C56" s="30">
        <f t="shared" si="4"/>
        <v>125252.32092098999</v>
      </c>
      <c r="D56" s="31">
        <v>108393.91792197</v>
      </c>
      <c r="E56" s="29">
        <v>16858.40299902</v>
      </c>
      <c r="F56" s="45">
        <v>0.11165712058495306</v>
      </c>
      <c r="K56" s="48"/>
      <c r="L56" s="48"/>
      <c r="M56" s="48"/>
    </row>
    <row r="57" spans="2:13" x14ac:dyDescent="0.25">
      <c r="B57" s="15" t="s">
        <v>60</v>
      </c>
      <c r="C57" s="25">
        <f t="shared" si="4"/>
        <v>37758.31360252</v>
      </c>
      <c r="D57" s="26">
        <v>35412.766336770001</v>
      </c>
      <c r="E57" s="27">
        <v>2345.54726575</v>
      </c>
      <c r="F57" s="46">
        <v>0.12362085857013828</v>
      </c>
      <c r="K57" s="48"/>
      <c r="L57" s="48"/>
      <c r="M57" s="48"/>
    </row>
    <row r="58" spans="2:13" x14ac:dyDescent="0.25">
      <c r="B58" s="10" t="s">
        <v>40</v>
      </c>
      <c r="C58" s="30">
        <f t="shared" si="4"/>
        <v>190509.51919349999</v>
      </c>
      <c r="D58" s="28">
        <v>175028.42600872999</v>
      </c>
      <c r="E58" s="29">
        <v>15481.093184770001</v>
      </c>
      <c r="F58" s="45">
        <v>8.205259659456185E-2</v>
      </c>
      <c r="K58" s="48"/>
      <c r="L58" s="48"/>
      <c r="M58" s="48"/>
    </row>
    <row r="59" spans="2:13" x14ac:dyDescent="0.25">
      <c r="B59" s="15" t="s">
        <v>61</v>
      </c>
      <c r="C59" s="25">
        <f t="shared" si="4"/>
        <v>68557.439299980004</v>
      </c>
      <c r="D59" s="26">
        <v>67805.520181960004</v>
      </c>
      <c r="E59" s="27">
        <v>751.91911802000004</v>
      </c>
      <c r="F59" s="46">
        <v>8.0314815172227605E-2</v>
      </c>
      <c r="K59" s="48"/>
      <c r="L59" s="48"/>
      <c r="M59" s="48"/>
    </row>
    <row r="60" spans="2:13" x14ac:dyDescent="0.25">
      <c r="B60" s="10" t="s">
        <v>36</v>
      </c>
      <c r="C60" s="30">
        <f t="shared" si="4"/>
        <v>97168.545882770006</v>
      </c>
      <c r="D60" s="28">
        <v>94834.595533730011</v>
      </c>
      <c r="E60" s="29">
        <v>2333.9503490400002</v>
      </c>
      <c r="F60" s="45">
        <v>9.8405730963772475E-2</v>
      </c>
      <c r="K60" s="48"/>
      <c r="L60" s="48"/>
      <c r="M60" s="48"/>
    </row>
    <row r="61" spans="2:13" ht="13.8" x14ac:dyDescent="0.25">
      <c r="B61" s="16" t="s">
        <v>41</v>
      </c>
      <c r="C61" s="32">
        <f>SUM(C54,C47,C38,C19,C8)</f>
        <v>6068565.8307194198</v>
      </c>
      <c r="D61" s="43">
        <f>D8+D19+D38+D47+D54</f>
        <v>5250251.7351984102</v>
      </c>
      <c r="E61" s="42">
        <f>E8+E19+E38+E47+E54</f>
        <v>818314.09552101011</v>
      </c>
      <c r="F61" s="47">
        <v>8.832580387828011E-2</v>
      </c>
      <c r="K61" s="48"/>
      <c r="L61" s="48"/>
      <c r="M61" s="48"/>
    </row>
    <row r="62" spans="2:13" ht="14.25" customHeight="1" x14ac:dyDescent="0.25">
      <c r="B62" s="17" t="s">
        <v>37</v>
      </c>
      <c r="C62" s="33">
        <f>C12+C15+C17+C21+C23+C25+C27+C29+C31+C33+C35+C37+C40+C42+C44+C46+C49+C51+C53+C57+C59</f>
        <v>2393837.7281696806</v>
      </c>
      <c r="D62" s="34">
        <f>D12+D15+D17+D21+D23+D25+D27+D29+D31+D33+D35+D37+D40+D42+D44+D46+D49+D51+D53+D57+D59</f>
        <v>2333001.87668856</v>
      </c>
      <c r="E62" s="35">
        <f>E12+E15+E17+E21+E23+E25+E27+E29+E31+E33+E35+E37+E40+E42+E44+E46+E49+E51+E53+E57+E59</f>
        <v>60835.85148112</v>
      </c>
      <c r="F62" s="39"/>
    </row>
    <row r="63" spans="2:13" ht="13.8" thickBot="1" x14ac:dyDescent="0.3">
      <c r="B63" s="18" t="s">
        <v>44</v>
      </c>
      <c r="C63" s="36">
        <f>C61-C62</f>
        <v>3674728.1025497392</v>
      </c>
      <c r="D63" s="37">
        <f>D61-D62</f>
        <v>2917249.8585098502</v>
      </c>
      <c r="E63" s="38">
        <f>E61-E62</f>
        <v>757478.24403989012</v>
      </c>
      <c r="F63" s="40"/>
    </row>
    <row r="64" spans="2:13" ht="13.8" thickTop="1" x14ac:dyDescent="0.25">
      <c r="B64" s="5" t="s">
        <v>62</v>
      </c>
      <c r="C64" s="2"/>
      <c r="D64" s="2"/>
      <c r="E64" s="2"/>
      <c r="F64" s="2"/>
    </row>
    <row r="65" spans="2:6" x14ac:dyDescent="0.25">
      <c r="B65" s="5" t="s">
        <v>66</v>
      </c>
      <c r="C65" s="2"/>
      <c r="D65" s="2"/>
      <c r="E65" s="2"/>
      <c r="F65" s="2"/>
    </row>
    <row r="66" spans="2:6" x14ac:dyDescent="0.25">
      <c r="B66" s="41" t="s">
        <v>65</v>
      </c>
      <c r="C66" s="2"/>
      <c r="D66" s="2"/>
      <c r="E66" s="2"/>
      <c r="F66" s="2"/>
    </row>
    <row r="67" spans="2:6" x14ac:dyDescent="0.25">
      <c r="C67" s="2"/>
      <c r="D67" s="2"/>
      <c r="E67" s="2"/>
      <c r="F67" s="2"/>
    </row>
    <row r="68" spans="2:6" x14ac:dyDescent="0.25">
      <c r="C68" s="2"/>
      <c r="D68" s="2"/>
      <c r="E68" s="2"/>
      <c r="F68" s="2"/>
    </row>
    <row r="69" spans="2:6" x14ac:dyDescent="0.25">
      <c r="C69" s="2"/>
      <c r="D69" s="2"/>
      <c r="E69" s="2"/>
      <c r="F69" s="2"/>
    </row>
    <row r="70" spans="2:6" x14ac:dyDescent="0.25">
      <c r="C70" s="2"/>
      <c r="D70" s="2"/>
      <c r="E70" s="2"/>
      <c r="F70" s="2"/>
    </row>
    <row r="71" spans="2:6" x14ac:dyDescent="0.25">
      <c r="C71" s="2"/>
      <c r="D71" s="2"/>
      <c r="E71" s="2"/>
      <c r="F71" s="2"/>
    </row>
    <row r="72" spans="2:6" x14ac:dyDescent="0.25">
      <c r="C72" s="2"/>
      <c r="D72" s="2"/>
      <c r="E72" s="2"/>
      <c r="F72" s="2"/>
    </row>
    <row r="73" spans="2:6" x14ac:dyDescent="0.25">
      <c r="C73" s="2"/>
      <c r="D73" s="2"/>
      <c r="E73" s="2"/>
      <c r="F73" s="2"/>
    </row>
    <row r="74" spans="2:6" x14ac:dyDescent="0.25">
      <c r="C74" s="2"/>
      <c r="D74" s="2"/>
      <c r="E74" s="2"/>
      <c r="F74" s="2"/>
    </row>
    <row r="75" spans="2:6" x14ac:dyDescent="0.25">
      <c r="C75" s="2"/>
      <c r="D75" s="2"/>
      <c r="E75" s="2"/>
      <c r="F75" s="2"/>
    </row>
    <row r="76" spans="2:6" x14ac:dyDescent="0.25">
      <c r="C76" s="2"/>
      <c r="D76" s="2"/>
      <c r="E76" s="2"/>
      <c r="F76" s="2"/>
    </row>
    <row r="77" spans="2:6" x14ac:dyDescent="0.25">
      <c r="C77" s="2"/>
      <c r="D77" s="2"/>
      <c r="E77" s="2"/>
      <c r="F77" s="2"/>
    </row>
    <row r="78" spans="2:6" x14ac:dyDescent="0.25">
      <c r="C78" s="2"/>
      <c r="D78" s="2"/>
      <c r="E78" s="2"/>
      <c r="F78" s="2"/>
    </row>
    <row r="79" spans="2:6" x14ac:dyDescent="0.25">
      <c r="C79" s="2"/>
      <c r="D79" s="2"/>
      <c r="E79" s="2"/>
      <c r="F79" s="2"/>
    </row>
    <row r="80" spans="2:6" x14ac:dyDescent="0.25">
      <c r="C80" s="2"/>
      <c r="D80" s="2"/>
      <c r="E80" s="2"/>
      <c r="F80" s="2"/>
    </row>
    <row r="81" spans="3:6" x14ac:dyDescent="0.25">
      <c r="C81" s="2"/>
      <c r="D81" s="2"/>
      <c r="E81" s="2"/>
      <c r="F81" s="2"/>
    </row>
    <row r="82" spans="3:6" x14ac:dyDescent="0.25">
      <c r="C82" s="2"/>
      <c r="D82" s="2"/>
      <c r="E82" s="2"/>
      <c r="F82" s="2"/>
    </row>
    <row r="83" spans="3:6" x14ac:dyDescent="0.25">
      <c r="C83" s="2"/>
      <c r="D83" s="2"/>
      <c r="E83" s="2"/>
      <c r="F83" s="2"/>
    </row>
    <row r="84" spans="3:6" x14ac:dyDescent="0.25">
      <c r="C84" s="2"/>
      <c r="D84" s="2"/>
      <c r="E84" s="2"/>
      <c r="F84" s="2"/>
    </row>
    <row r="85" spans="3:6" x14ac:dyDescent="0.25">
      <c r="C85" s="2"/>
      <c r="D85" s="2"/>
      <c r="E85" s="2"/>
      <c r="F85" s="2"/>
    </row>
    <row r="86" spans="3:6" x14ac:dyDescent="0.25">
      <c r="C86" s="2"/>
      <c r="D86" s="2"/>
      <c r="E86" s="2"/>
      <c r="F86" s="2"/>
    </row>
    <row r="87" spans="3:6" x14ac:dyDescent="0.25">
      <c r="C87" s="2"/>
      <c r="D87" s="2"/>
      <c r="E87" s="2"/>
      <c r="F87" s="2"/>
    </row>
    <row r="88" spans="3:6" x14ac:dyDescent="0.25">
      <c r="C88" s="2"/>
      <c r="D88" s="2"/>
      <c r="E88" s="2"/>
      <c r="F88" s="2"/>
    </row>
    <row r="89" spans="3:6" x14ac:dyDescent="0.25">
      <c r="C89" s="2"/>
      <c r="D89" s="2"/>
      <c r="E89" s="2"/>
      <c r="F89" s="2"/>
    </row>
    <row r="90" spans="3:6" x14ac:dyDescent="0.25">
      <c r="C90" s="2"/>
      <c r="D90" s="2"/>
      <c r="E90" s="2"/>
      <c r="F90" s="2"/>
    </row>
    <row r="91" spans="3:6" x14ac:dyDescent="0.25">
      <c r="C91" s="2"/>
      <c r="D91" s="2"/>
      <c r="E91" s="2"/>
      <c r="F91" s="2"/>
    </row>
    <row r="92" spans="3:6" x14ac:dyDescent="0.25">
      <c r="C92" s="2"/>
      <c r="D92" s="2"/>
      <c r="E92" s="2"/>
      <c r="F92" s="2"/>
    </row>
    <row r="93" spans="3:6" x14ac:dyDescent="0.25">
      <c r="C93" s="2"/>
      <c r="D93" s="2"/>
      <c r="E93" s="2"/>
      <c r="F93" s="2"/>
    </row>
    <row r="94" spans="3:6" x14ac:dyDescent="0.25">
      <c r="C94" s="2"/>
      <c r="D94" s="2"/>
      <c r="E94" s="2"/>
      <c r="F94" s="2"/>
    </row>
    <row r="95" spans="3:6" x14ac:dyDescent="0.25">
      <c r="C95" s="2"/>
      <c r="D95" s="2"/>
      <c r="E95" s="2"/>
      <c r="F95" s="2"/>
    </row>
    <row r="96" spans="3:6" x14ac:dyDescent="0.25">
      <c r="C96" s="2"/>
      <c r="D96" s="2"/>
      <c r="E96" s="2"/>
      <c r="F96" s="2"/>
    </row>
    <row r="97" spans="3:6" x14ac:dyDescent="0.25">
      <c r="C97" s="2"/>
      <c r="D97" s="2"/>
      <c r="E97" s="2"/>
      <c r="F97" s="2"/>
    </row>
    <row r="98" spans="3:6" x14ac:dyDescent="0.25">
      <c r="C98" s="2"/>
      <c r="D98" s="2"/>
      <c r="E98" s="2"/>
      <c r="F98" s="2"/>
    </row>
    <row r="99" spans="3:6" x14ac:dyDescent="0.25">
      <c r="C99" s="2"/>
      <c r="D99" s="2"/>
      <c r="E99" s="2"/>
      <c r="F99" s="2"/>
    </row>
    <row r="100" spans="3:6" x14ac:dyDescent="0.25">
      <c r="C100" s="2"/>
      <c r="D100" s="2"/>
      <c r="E100" s="2"/>
      <c r="F100" s="2"/>
    </row>
    <row r="101" spans="3:6" x14ac:dyDescent="0.25">
      <c r="C101" s="2"/>
      <c r="D101" s="2"/>
      <c r="E101" s="2"/>
      <c r="F101" s="2"/>
    </row>
    <row r="102" spans="3:6" x14ac:dyDescent="0.25">
      <c r="C102" s="2"/>
      <c r="D102" s="2"/>
      <c r="E102" s="2"/>
      <c r="F102" s="2"/>
    </row>
    <row r="103" spans="3:6" x14ac:dyDescent="0.25">
      <c r="C103" s="2"/>
      <c r="D103" s="2"/>
      <c r="E103" s="2"/>
      <c r="F103" s="2"/>
    </row>
    <row r="104" spans="3:6" x14ac:dyDescent="0.25">
      <c r="C104" s="2"/>
      <c r="D104" s="2"/>
      <c r="E104" s="2"/>
      <c r="F104" s="2"/>
    </row>
    <row r="105" spans="3:6" x14ac:dyDescent="0.25">
      <c r="C105" s="2"/>
      <c r="D105" s="2"/>
      <c r="E105" s="2"/>
      <c r="F105" s="2"/>
    </row>
    <row r="106" spans="3:6" x14ac:dyDescent="0.25">
      <c r="C106" s="2"/>
      <c r="D106" s="2"/>
      <c r="E106" s="2"/>
      <c r="F106" s="2"/>
    </row>
    <row r="107" spans="3:6" x14ac:dyDescent="0.25">
      <c r="C107" s="2"/>
      <c r="D107" s="2"/>
      <c r="E107" s="2"/>
      <c r="F107" s="2"/>
    </row>
    <row r="108" spans="3:6" x14ac:dyDescent="0.25">
      <c r="C108" s="2"/>
      <c r="D108" s="2"/>
      <c r="E108" s="2"/>
      <c r="F108" s="2"/>
    </row>
    <row r="109" spans="3:6" x14ac:dyDescent="0.25">
      <c r="C109" s="2"/>
      <c r="D109" s="2"/>
      <c r="E109" s="2"/>
      <c r="F109" s="2"/>
    </row>
    <row r="110" spans="3:6" x14ac:dyDescent="0.25">
      <c r="C110" s="2"/>
      <c r="D110" s="2"/>
      <c r="E110" s="2"/>
      <c r="F110" s="2"/>
    </row>
    <row r="111" spans="3:6" x14ac:dyDescent="0.25">
      <c r="C111" s="2"/>
      <c r="D111" s="2"/>
      <c r="E111" s="2"/>
      <c r="F111" s="2"/>
    </row>
    <row r="112" spans="3:6" x14ac:dyDescent="0.25">
      <c r="C112" s="2"/>
      <c r="D112" s="2"/>
      <c r="E112" s="2"/>
      <c r="F112" s="2"/>
    </row>
  </sheetData>
  <mergeCells count="5">
    <mergeCell ref="B2:F2"/>
    <mergeCell ref="B3:F3"/>
    <mergeCell ref="B4:F4"/>
    <mergeCell ref="B6:B7"/>
    <mergeCell ref="C6:F6"/>
  </mergeCells>
  <printOptions horizontalCentered="1"/>
  <pageMargins left="0" right="0" top="0.19685039370078741" bottom="0" header="0" footer="0"/>
  <pageSetup paperSize="9" scale="94" fitToHeight="2" orientation="portrait" r:id="rId1"/>
  <headerFooter alignWithMargins="0"/>
  <rowBreaks count="1" manualBreakCount="1">
    <brk id="67" min="1" max="5" man="1"/>
  </rowBreaks>
  <ignoredErrors>
    <ignoredError sqref="C9:C6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B2:M112"/>
  <sheetViews>
    <sheetView showGridLines="0" topLeftCell="A43" zoomScaleNormal="100" workbookViewId="0">
      <selection activeCell="B68" sqref="B68"/>
    </sheetView>
  </sheetViews>
  <sheetFormatPr defaultColWidth="9.109375" defaultRowHeight="13.2" x14ac:dyDescent="0.25"/>
  <cols>
    <col min="1" max="1" width="9.109375" style="1"/>
    <col min="2" max="2" width="25.88671875" style="1" customWidth="1"/>
    <col min="3" max="3" width="13.6640625" style="3" customWidth="1"/>
    <col min="4" max="5" width="15.109375" style="3" customWidth="1"/>
    <col min="6" max="6" width="14.44140625" style="3" customWidth="1"/>
    <col min="7" max="16384" width="9.109375" style="1"/>
  </cols>
  <sheetData>
    <row r="2" spans="2:13" ht="27.75" customHeight="1" x14ac:dyDescent="0.25">
      <c r="B2" s="54" t="s">
        <v>64</v>
      </c>
      <c r="C2" s="54"/>
      <c r="D2" s="54"/>
      <c r="E2" s="54"/>
      <c r="F2" s="54"/>
    </row>
    <row r="3" spans="2:13" x14ac:dyDescent="0.25">
      <c r="B3" s="55" t="s">
        <v>38</v>
      </c>
      <c r="C3" s="55"/>
      <c r="D3" s="55"/>
      <c r="E3" s="55"/>
      <c r="F3" s="55"/>
    </row>
    <row r="4" spans="2:13" ht="15.6" x14ac:dyDescent="0.25">
      <c r="B4" s="56">
        <v>2018</v>
      </c>
      <c r="C4" s="56"/>
      <c r="D4" s="56"/>
      <c r="E4" s="56"/>
      <c r="F4" s="56"/>
    </row>
    <row r="5" spans="2:13" ht="6.75" customHeight="1" x14ac:dyDescent="0.25">
      <c r="B5" s="14"/>
      <c r="C5" s="14"/>
      <c r="D5" s="14"/>
      <c r="E5" s="14"/>
      <c r="F5" s="14"/>
    </row>
    <row r="6" spans="2:13" ht="15.75" customHeight="1" x14ac:dyDescent="0.25">
      <c r="B6" s="50" t="s">
        <v>45</v>
      </c>
      <c r="C6" s="52" t="s">
        <v>49</v>
      </c>
      <c r="D6" s="53"/>
      <c r="E6" s="53"/>
      <c r="F6" s="53"/>
    </row>
    <row r="7" spans="2:13" ht="26.25" customHeight="1" x14ac:dyDescent="0.25">
      <c r="B7" s="51"/>
      <c r="C7" s="12" t="s">
        <v>46</v>
      </c>
      <c r="D7" s="11" t="s">
        <v>47</v>
      </c>
      <c r="E7" s="13" t="s">
        <v>48</v>
      </c>
      <c r="F7" s="13" t="s">
        <v>63</v>
      </c>
    </row>
    <row r="8" spans="2:13" s="8" customFormat="1" ht="12" x14ac:dyDescent="0.25">
      <c r="B8" s="9" t="s">
        <v>0</v>
      </c>
      <c r="C8" s="19">
        <f>SUM(C9:C11,C13:C14,C16,C18)</f>
        <v>688669.67019810004</v>
      </c>
      <c r="D8" s="20">
        <f>SUM(D9:D11,D13:D14,D16,D18)</f>
        <v>521199.95810923993</v>
      </c>
      <c r="E8" s="21">
        <f>E9+E10+E11+E13+E14+E16+E18</f>
        <v>167469.71208885999</v>
      </c>
      <c r="F8" s="44">
        <v>0.12951451329532146</v>
      </c>
      <c r="K8" s="48"/>
      <c r="L8" s="48"/>
      <c r="M8" s="48"/>
    </row>
    <row r="9" spans="2:13" s="4" customFormat="1" x14ac:dyDescent="0.25">
      <c r="B9" s="10" t="s">
        <v>1</v>
      </c>
      <c r="C9" s="22">
        <f t="shared" ref="C9:C18" si="0">SUM(D9:E9)</f>
        <v>65789.961515310002</v>
      </c>
      <c r="D9" s="23">
        <v>52464.6447988</v>
      </c>
      <c r="E9" s="24">
        <v>13325.316716510002</v>
      </c>
      <c r="F9" s="45">
        <v>0.11129317998001904</v>
      </c>
      <c r="K9" s="48"/>
      <c r="L9" s="48"/>
      <c r="M9" s="48"/>
    </row>
    <row r="10" spans="2:13" s="4" customFormat="1" x14ac:dyDescent="0.25">
      <c r="B10" s="10" t="s">
        <v>2</v>
      </c>
      <c r="C10" s="22">
        <f t="shared" si="0"/>
        <v>23602.17900376</v>
      </c>
      <c r="D10" s="23">
        <v>19255.782252689998</v>
      </c>
      <c r="E10" s="24">
        <v>4346.3967510700004</v>
      </c>
      <c r="F10" s="45">
        <v>9.0807099423353688E-2</v>
      </c>
      <c r="K10" s="48"/>
      <c r="L10" s="48"/>
      <c r="M10" s="48"/>
    </row>
    <row r="11" spans="2:13" s="4" customFormat="1" x14ac:dyDescent="0.25">
      <c r="B11" s="10" t="s">
        <v>3</v>
      </c>
      <c r="C11" s="22">
        <f t="shared" si="0"/>
        <v>168519.85505642</v>
      </c>
      <c r="D11" s="23">
        <v>139028.80275127001</v>
      </c>
      <c r="E11" s="24">
        <v>29491.052305149999</v>
      </c>
      <c r="F11" s="45">
        <v>0.15229178452607159</v>
      </c>
      <c r="K11" s="48"/>
      <c r="L11" s="48"/>
      <c r="M11" s="48"/>
    </row>
    <row r="12" spans="2:13" s="4" customFormat="1" x14ac:dyDescent="0.25">
      <c r="B12" s="15" t="s">
        <v>50</v>
      </c>
      <c r="C12" s="25">
        <f t="shared" si="0"/>
        <v>101666.28187269998</v>
      </c>
      <c r="D12" s="26">
        <v>93875.791897929987</v>
      </c>
      <c r="E12" s="27">
        <v>7790.4899747700001</v>
      </c>
      <c r="F12" s="46">
        <v>0.13323152325824045</v>
      </c>
      <c r="K12" s="48"/>
      <c r="L12" s="48"/>
      <c r="M12" s="48"/>
    </row>
    <row r="13" spans="2:13" s="4" customFormat="1" x14ac:dyDescent="0.25">
      <c r="B13" s="10" t="s">
        <v>4</v>
      </c>
      <c r="C13" s="22">
        <f t="shared" si="0"/>
        <v>20134.217355050001</v>
      </c>
      <c r="D13" s="23">
        <v>16575.059538360001</v>
      </c>
      <c r="E13" s="24">
        <v>3559.1578166899999</v>
      </c>
      <c r="F13" s="45">
        <v>0.13090367307434431</v>
      </c>
      <c r="K13" s="48"/>
      <c r="L13" s="48"/>
      <c r="M13" s="48"/>
    </row>
    <row r="14" spans="2:13" x14ac:dyDescent="0.25">
      <c r="B14" s="10" t="s">
        <v>5</v>
      </c>
      <c r="C14" s="22">
        <f t="shared" si="0"/>
        <v>319790.15264932002</v>
      </c>
      <c r="D14" s="23">
        <v>219846.79312833</v>
      </c>
      <c r="E14" s="24">
        <v>99943.359520990009</v>
      </c>
      <c r="F14" s="45">
        <v>0.12942714812817815</v>
      </c>
      <c r="K14" s="48"/>
      <c r="L14" s="48"/>
      <c r="M14" s="48"/>
    </row>
    <row r="15" spans="2:13" s="4" customFormat="1" x14ac:dyDescent="0.25">
      <c r="B15" s="15" t="s">
        <v>8</v>
      </c>
      <c r="C15" s="25">
        <f t="shared" si="0"/>
        <v>75247.105374770006</v>
      </c>
      <c r="D15" s="26">
        <v>73260.937259330007</v>
      </c>
      <c r="E15" s="27">
        <v>1986.1681154400001</v>
      </c>
      <c r="F15" s="46">
        <v>0.11015446521773348</v>
      </c>
      <c r="K15" s="48"/>
      <c r="L15" s="48"/>
      <c r="M15" s="48"/>
    </row>
    <row r="16" spans="2:13" s="4" customFormat="1" x14ac:dyDescent="0.25">
      <c r="B16" s="10" t="s">
        <v>6</v>
      </c>
      <c r="C16" s="22">
        <f t="shared" si="0"/>
        <v>37562.850284430002</v>
      </c>
      <c r="D16" s="23">
        <v>34449.501627730002</v>
      </c>
      <c r="E16" s="24">
        <v>3113.3486567</v>
      </c>
      <c r="F16" s="45">
        <v>0.17009352255097313</v>
      </c>
      <c r="K16" s="48"/>
      <c r="L16" s="48"/>
      <c r="M16" s="48"/>
    </row>
    <row r="17" spans="2:13" s="8" customFormat="1" ht="11.4" x14ac:dyDescent="0.25">
      <c r="B17" s="15" t="s">
        <v>51</v>
      </c>
      <c r="C17" s="25">
        <f t="shared" si="0"/>
        <v>26298.871083490005</v>
      </c>
      <c r="D17" s="26">
        <v>25853.078933300003</v>
      </c>
      <c r="E17" s="27">
        <v>445.79215019000003</v>
      </c>
      <c r="F17" s="46">
        <v>0.15926395959149431</v>
      </c>
      <c r="K17" s="48"/>
      <c r="L17" s="48"/>
      <c r="M17" s="48"/>
    </row>
    <row r="18" spans="2:13" s="4" customFormat="1" x14ac:dyDescent="0.25">
      <c r="B18" s="10" t="s">
        <v>7</v>
      </c>
      <c r="C18" s="22">
        <f t="shared" si="0"/>
        <v>53270.454333809997</v>
      </c>
      <c r="D18" s="28">
        <v>39579.374012059998</v>
      </c>
      <c r="E18" s="29">
        <v>13691.08032175</v>
      </c>
      <c r="F18" s="45">
        <v>0.10359002837303846</v>
      </c>
      <c r="K18" s="48"/>
      <c r="L18" s="48"/>
      <c r="M18" s="48"/>
    </row>
    <row r="19" spans="2:13" s="4" customFormat="1" x14ac:dyDescent="0.25">
      <c r="B19" s="9" t="s">
        <v>9</v>
      </c>
      <c r="C19" s="19">
        <f>SUM(C20,C22,C24,C26,C28,C30,C32,C34,C36)</f>
        <v>1818480.3694747302</v>
      </c>
      <c r="D19" s="20">
        <f>SUM(D20,D22,D24,D26,D28,D30,D32,D34,D36)</f>
        <v>1341269.2023943001</v>
      </c>
      <c r="E19" s="42">
        <f>SUM(E20,E22,E24,E26,E28,E30,E32,E34,E36)</f>
        <v>477211.16708042996</v>
      </c>
      <c r="F19" s="44">
        <v>9.889681358408349E-2</v>
      </c>
      <c r="K19" s="48"/>
      <c r="L19" s="48"/>
      <c r="M19" s="48"/>
    </row>
    <row r="20" spans="2:13" s="4" customFormat="1" x14ac:dyDescent="0.25">
      <c r="B20" s="10" t="s">
        <v>10</v>
      </c>
      <c r="C20" s="30">
        <f t="shared" ref="C20:C37" si="1">SUM(D20:E20)</f>
        <v>369822.53499943996</v>
      </c>
      <c r="D20" s="28">
        <v>180478.13183823001</v>
      </c>
      <c r="E20" s="29">
        <v>189344.40316120998</v>
      </c>
      <c r="F20" s="45">
        <v>0.17997291168648502</v>
      </c>
      <c r="K20" s="48"/>
      <c r="L20" s="48"/>
      <c r="M20" s="48"/>
    </row>
    <row r="21" spans="2:13" x14ac:dyDescent="0.25">
      <c r="B21" s="15" t="s">
        <v>52</v>
      </c>
      <c r="C21" s="25">
        <f t="shared" si="1"/>
        <v>48988.805114080002</v>
      </c>
      <c r="D21" s="26">
        <v>40025.414281420002</v>
      </c>
      <c r="E21" s="27">
        <v>8963.3908326599994</v>
      </c>
      <c r="F21" s="46">
        <v>0.11118319836525965</v>
      </c>
      <c r="K21" s="48"/>
      <c r="L21" s="48"/>
      <c r="M21" s="48"/>
    </row>
    <row r="22" spans="2:13" s="4" customFormat="1" x14ac:dyDescent="0.25">
      <c r="B22" s="10" t="s">
        <v>11</v>
      </c>
      <c r="C22" s="30">
        <f t="shared" si="1"/>
        <v>109945.85886469</v>
      </c>
      <c r="D22" s="28">
        <v>61278.960130539999</v>
      </c>
      <c r="E22" s="29">
        <v>48666.898734150003</v>
      </c>
      <c r="F22" s="45">
        <v>0.1070120092652095</v>
      </c>
      <c r="K22" s="48"/>
      <c r="L22" s="48"/>
      <c r="M22" s="48"/>
    </row>
    <row r="23" spans="2:13" s="4" customFormat="1" x14ac:dyDescent="0.25">
      <c r="B23" s="15" t="s">
        <v>53</v>
      </c>
      <c r="C23" s="25">
        <f t="shared" si="1"/>
        <v>35259.165350609997</v>
      </c>
      <c r="D23" s="26">
        <v>24023.955702929998</v>
      </c>
      <c r="E23" s="27">
        <v>11235.20964768</v>
      </c>
      <c r="F23" s="46">
        <v>9.6196884128733978E-2</v>
      </c>
      <c r="K23" s="48"/>
      <c r="L23" s="48"/>
      <c r="M23" s="48"/>
    </row>
    <row r="24" spans="2:13" s="4" customFormat="1" x14ac:dyDescent="0.25">
      <c r="B24" s="10" t="s">
        <v>12</v>
      </c>
      <c r="C24" s="30">
        <f t="shared" si="1"/>
        <v>232617.14052528999</v>
      </c>
      <c r="D24" s="28">
        <v>198153.34586042998</v>
      </c>
      <c r="E24" s="29">
        <v>34463.794664859997</v>
      </c>
      <c r="F24" s="45">
        <v>7.9308990272651342E-2</v>
      </c>
      <c r="K24" s="48"/>
      <c r="L24" s="48"/>
      <c r="M24" s="48"/>
    </row>
    <row r="25" spans="2:13" x14ac:dyDescent="0.25">
      <c r="B25" s="15" t="s">
        <v>19</v>
      </c>
      <c r="C25" s="25">
        <f t="shared" si="1"/>
        <v>117573.15193986001</v>
      </c>
      <c r="D25" s="26">
        <v>114571.78177152001</v>
      </c>
      <c r="E25" s="27">
        <v>3001.37016834</v>
      </c>
      <c r="F25" s="46">
        <v>8.9443707126134087E-2</v>
      </c>
      <c r="K25" s="48"/>
      <c r="L25" s="48"/>
      <c r="M25" s="48"/>
    </row>
    <row r="26" spans="2:13" s="4" customFormat="1" x14ac:dyDescent="0.25">
      <c r="B26" s="10" t="s">
        <v>13</v>
      </c>
      <c r="C26" s="30">
        <f t="shared" si="1"/>
        <v>91510.19696654001</v>
      </c>
      <c r="D26" s="28">
        <v>74780.893860320008</v>
      </c>
      <c r="E26" s="29">
        <v>16729.303106219999</v>
      </c>
      <c r="F26" s="45">
        <v>8.3270614709645349E-2</v>
      </c>
      <c r="K26" s="48"/>
      <c r="L26" s="48"/>
      <c r="M26" s="48"/>
    </row>
    <row r="27" spans="2:13" s="4" customFormat="1" x14ac:dyDescent="0.25">
      <c r="B27" s="15" t="s">
        <v>54</v>
      </c>
      <c r="C27" s="25">
        <f t="shared" si="1"/>
        <v>32169.100738780002</v>
      </c>
      <c r="D27" s="26">
        <v>29670.362556120002</v>
      </c>
      <c r="E27" s="27">
        <v>2498.7381826599999</v>
      </c>
      <c r="F27" s="46">
        <v>6.7923357921244043E-2</v>
      </c>
      <c r="K27" s="48"/>
      <c r="L27" s="48"/>
      <c r="M27" s="48"/>
    </row>
    <row r="28" spans="2:13" s="4" customFormat="1" x14ac:dyDescent="0.25">
      <c r="B28" s="10" t="s">
        <v>14</v>
      </c>
      <c r="C28" s="30">
        <f t="shared" si="1"/>
        <v>122379.10693161</v>
      </c>
      <c r="D28" s="28">
        <v>102632.49234108001</v>
      </c>
      <c r="E28" s="29">
        <v>19746.61459053</v>
      </c>
      <c r="F28" s="45">
        <v>9.4703544068104176E-2</v>
      </c>
      <c r="K28" s="48"/>
      <c r="L28" s="48"/>
      <c r="M28" s="48"/>
    </row>
    <row r="29" spans="2:13" x14ac:dyDescent="0.25">
      <c r="B29" s="15" t="s">
        <v>55</v>
      </c>
      <c r="C29" s="25">
        <f t="shared" si="1"/>
        <v>45453.410063130003</v>
      </c>
      <c r="D29" s="26">
        <v>42506.157604660002</v>
      </c>
      <c r="E29" s="27">
        <v>2947.2524584700004</v>
      </c>
      <c r="F29" s="46">
        <v>0.11119892856424048</v>
      </c>
      <c r="K29" s="48"/>
      <c r="L29" s="48"/>
      <c r="M29" s="48"/>
    </row>
    <row r="30" spans="2:13" s="8" customFormat="1" ht="12" x14ac:dyDescent="0.25">
      <c r="B30" s="10" t="s">
        <v>15</v>
      </c>
      <c r="C30" s="30">
        <f t="shared" si="1"/>
        <v>280331.95196825999</v>
      </c>
      <c r="D30" s="28">
        <v>249895.48230583</v>
      </c>
      <c r="E30" s="29">
        <v>30436.469662430001</v>
      </c>
      <c r="F30" s="45">
        <v>8.9818705237234925E-2</v>
      </c>
      <c r="K30" s="48"/>
      <c r="L30" s="48"/>
      <c r="M30" s="48"/>
    </row>
    <row r="31" spans="2:13" s="4" customFormat="1" x14ac:dyDescent="0.25">
      <c r="B31" s="15" t="s">
        <v>20</v>
      </c>
      <c r="C31" s="25">
        <f t="shared" si="1"/>
        <v>137125.41911015002</v>
      </c>
      <c r="D31" s="26">
        <v>135921.29286877002</v>
      </c>
      <c r="E31" s="27">
        <v>1204.12624138</v>
      </c>
      <c r="F31" s="46">
        <v>0.10099999192785729</v>
      </c>
      <c r="K31" s="48"/>
      <c r="L31" s="48"/>
      <c r="M31" s="48"/>
    </row>
    <row r="32" spans="2:13" x14ac:dyDescent="0.25">
      <c r="B32" s="10" t="s">
        <v>16</v>
      </c>
      <c r="C32" s="30">
        <f t="shared" si="1"/>
        <v>115267.04341846002</v>
      </c>
      <c r="D32" s="28">
        <v>93305.971433010011</v>
      </c>
      <c r="E32" s="29">
        <v>21961.071985450002</v>
      </c>
      <c r="F32" s="45">
        <v>0.10511130848602566</v>
      </c>
      <c r="K32" s="48"/>
      <c r="L32" s="48"/>
      <c r="M32" s="48"/>
    </row>
    <row r="33" spans="2:13" s="4" customFormat="1" x14ac:dyDescent="0.25">
      <c r="B33" s="15" t="s">
        <v>56</v>
      </c>
      <c r="C33" s="25">
        <f t="shared" si="1"/>
        <v>51652.384392239997</v>
      </c>
      <c r="D33" s="26">
        <v>51042.48687601</v>
      </c>
      <c r="E33" s="27">
        <v>609.89751623000006</v>
      </c>
      <c r="F33" s="46">
        <v>0.11095719772772293</v>
      </c>
      <c r="K33" s="48"/>
      <c r="L33" s="48"/>
      <c r="M33" s="48"/>
    </row>
    <row r="34" spans="2:13" s="4" customFormat="1" x14ac:dyDescent="0.25">
      <c r="B34" s="10" t="s">
        <v>17</v>
      </c>
      <c r="C34" s="30">
        <f t="shared" si="1"/>
        <v>76775.451146549996</v>
      </c>
      <c r="D34" s="28">
        <v>59902.503641049996</v>
      </c>
      <c r="E34" s="29">
        <v>16872.9475055</v>
      </c>
      <c r="F34" s="45">
        <v>0.10081581979491094</v>
      </c>
      <c r="K34" s="48"/>
      <c r="L34" s="48"/>
      <c r="M34" s="48"/>
    </row>
    <row r="35" spans="2:13" x14ac:dyDescent="0.25">
      <c r="B35" s="15" t="s">
        <v>57</v>
      </c>
      <c r="C35" s="25">
        <f t="shared" si="1"/>
        <v>32654.667229559996</v>
      </c>
      <c r="D35" s="26">
        <v>31598.301599969996</v>
      </c>
      <c r="E35" s="27">
        <v>1056.36562959</v>
      </c>
      <c r="F35" s="46">
        <v>0.10315804912980238</v>
      </c>
      <c r="K35" s="48"/>
      <c r="L35" s="48"/>
      <c r="M35" s="48"/>
    </row>
    <row r="36" spans="2:13" s="4" customFormat="1" x14ac:dyDescent="0.25">
      <c r="B36" s="10" t="s">
        <v>18</v>
      </c>
      <c r="C36" s="30">
        <f t="shared" si="1"/>
        <v>419831.08465388999</v>
      </c>
      <c r="D36" s="28">
        <v>320841.42098380998</v>
      </c>
      <c r="E36" s="29">
        <v>98989.663670080001</v>
      </c>
      <c r="F36" s="45">
        <v>8.3934660937111841E-2</v>
      </c>
      <c r="K36" s="48"/>
      <c r="L36" s="48"/>
      <c r="M36" s="48"/>
    </row>
    <row r="37" spans="2:13" x14ac:dyDescent="0.25">
      <c r="B37" s="15" t="s">
        <v>21</v>
      </c>
      <c r="C37" s="25">
        <f t="shared" si="1"/>
        <v>118638.06553058999</v>
      </c>
      <c r="D37" s="26">
        <v>115934.69347485999</v>
      </c>
      <c r="E37" s="27">
        <v>2703.3720557299998</v>
      </c>
      <c r="F37" s="46">
        <v>8.4644843465994782E-2</v>
      </c>
      <c r="K37" s="48"/>
      <c r="L37" s="48"/>
      <c r="M37" s="48"/>
    </row>
    <row r="38" spans="2:13" s="8" customFormat="1" ht="12" x14ac:dyDescent="0.25">
      <c r="B38" s="9" t="s">
        <v>22</v>
      </c>
      <c r="C38" s="19">
        <f>SUM(C39,C41,C43,C45)</f>
        <v>2300664.2014645999</v>
      </c>
      <c r="D38" s="43">
        <f>D39+D41+D43+D45</f>
        <v>2223421.1773913</v>
      </c>
      <c r="E38" s="42">
        <f>E39+E41+E43+E45</f>
        <v>77243.024073299996</v>
      </c>
      <c r="F38" s="44">
        <v>7.5504029979155257E-2</v>
      </c>
      <c r="K38" s="48"/>
      <c r="L38" s="48"/>
      <c r="M38" s="48"/>
    </row>
    <row r="39" spans="2:13" s="4" customFormat="1" x14ac:dyDescent="0.25">
      <c r="B39" s="10" t="s">
        <v>23</v>
      </c>
      <c r="C39" s="30">
        <f t="shared" ref="C39:C46" si="2">SUM(D39:E39)</f>
        <v>489023.4363463</v>
      </c>
      <c r="D39" s="28">
        <v>448948.30508446001</v>
      </c>
      <c r="E39" s="29">
        <v>40075.131261839997</v>
      </c>
      <c r="F39" s="45">
        <v>6.7395050908883952E-2</v>
      </c>
      <c r="K39" s="48"/>
      <c r="L39" s="48"/>
      <c r="M39" s="48"/>
    </row>
    <row r="40" spans="2:13" x14ac:dyDescent="0.25">
      <c r="B40" s="15" t="s">
        <v>27</v>
      </c>
      <c r="C40" s="25">
        <f t="shared" si="2"/>
        <v>125986.09634209001</v>
      </c>
      <c r="D40" s="26">
        <v>124662.43802383001</v>
      </c>
      <c r="E40" s="27">
        <v>1323.6583182600002</v>
      </c>
      <c r="F40" s="46">
        <v>6.8719703211902378E-2</v>
      </c>
      <c r="K40" s="48"/>
      <c r="L40" s="48"/>
      <c r="M40" s="48"/>
    </row>
    <row r="41" spans="2:13" s="4" customFormat="1" x14ac:dyDescent="0.25">
      <c r="B41" s="10" t="s">
        <v>24</v>
      </c>
      <c r="C41" s="30">
        <f t="shared" si="2"/>
        <v>82533.338509049994</v>
      </c>
      <c r="D41" s="28">
        <v>79084.797556589998</v>
      </c>
      <c r="E41" s="29">
        <v>3448.54095246</v>
      </c>
      <c r="F41" s="45">
        <v>6.0350816591218236E-2</v>
      </c>
      <c r="K41" s="48"/>
      <c r="L41" s="48"/>
      <c r="M41" s="48"/>
    </row>
    <row r="42" spans="2:13" s="4" customFormat="1" x14ac:dyDescent="0.25">
      <c r="B42" s="15" t="s">
        <v>58</v>
      </c>
      <c r="C42" s="25">
        <f t="shared" si="2"/>
        <v>44193.991028040007</v>
      </c>
      <c r="D42" s="26">
        <v>44162.991028040007</v>
      </c>
      <c r="E42" s="27">
        <v>31</v>
      </c>
      <c r="F42" s="46">
        <v>6.5075524944979882E-2</v>
      </c>
      <c r="K42" s="48"/>
      <c r="L42" s="48"/>
      <c r="M42" s="48"/>
    </row>
    <row r="43" spans="2:13" x14ac:dyDescent="0.25">
      <c r="B43" s="10" t="s">
        <v>25</v>
      </c>
      <c r="C43" s="30">
        <f t="shared" si="2"/>
        <v>521448.18925324996</v>
      </c>
      <c r="D43" s="28">
        <v>511446.96974618995</v>
      </c>
      <c r="E43" s="29">
        <v>10001.219507059999</v>
      </c>
      <c r="F43" s="45">
        <v>8.3004495984326673E-2</v>
      </c>
      <c r="K43" s="48"/>
      <c r="L43" s="48"/>
      <c r="M43" s="48"/>
    </row>
    <row r="44" spans="2:13" s="8" customFormat="1" ht="11.4" x14ac:dyDescent="0.25">
      <c r="B44" s="15" t="s">
        <v>28</v>
      </c>
      <c r="C44" s="25">
        <f t="shared" si="2"/>
        <v>391931.4423695</v>
      </c>
      <c r="D44" s="26">
        <v>387573.01578264998</v>
      </c>
      <c r="E44" s="27">
        <v>4358.4265868499997</v>
      </c>
      <c r="F44" s="46">
        <v>8.3907475261588663E-2</v>
      </c>
      <c r="K44" s="48"/>
      <c r="L44" s="48"/>
      <c r="M44" s="48"/>
    </row>
    <row r="45" spans="2:13" s="4" customFormat="1" x14ac:dyDescent="0.25">
      <c r="B45" s="10" t="s">
        <v>26</v>
      </c>
      <c r="C45" s="30">
        <f t="shared" si="2"/>
        <v>1207659.2373560001</v>
      </c>
      <c r="D45" s="28">
        <v>1183941.1050040601</v>
      </c>
      <c r="E45" s="29">
        <v>23718.132351939999</v>
      </c>
      <c r="F45" s="45">
        <v>7.7588398406872025E-2</v>
      </c>
      <c r="K45" s="48"/>
      <c r="L45" s="48"/>
      <c r="M45" s="48"/>
    </row>
    <row r="46" spans="2:13" s="4" customFormat="1" x14ac:dyDescent="0.25">
      <c r="B46" s="15" t="s">
        <v>29</v>
      </c>
      <c r="C46" s="25">
        <f t="shared" si="2"/>
        <v>583434.62043894001</v>
      </c>
      <c r="D46" s="26">
        <v>574801.94082359003</v>
      </c>
      <c r="E46" s="27">
        <v>8632.6796153499999</v>
      </c>
      <c r="F46" s="46">
        <v>7.8725826872405508E-2</v>
      </c>
      <c r="K46" s="48"/>
      <c r="L46" s="48"/>
      <c r="M46" s="48"/>
    </row>
    <row r="47" spans="2:13" s="4" customFormat="1" x14ac:dyDescent="0.25">
      <c r="B47" s="9" t="s">
        <v>39</v>
      </c>
      <c r="C47" s="19">
        <f>C48+C50+C52</f>
        <v>682362.03829378006</v>
      </c>
      <c r="D47" s="20">
        <f>D48+D50+D52</f>
        <v>624441.87195120996</v>
      </c>
      <c r="E47" s="21">
        <f>E48+E50+E52</f>
        <v>57920.16634257001</v>
      </c>
      <c r="F47" s="44">
        <v>6.4837197394131338E-2</v>
      </c>
      <c r="K47" s="48"/>
      <c r="L47" s="48"/>
      <c r="M47" s="48"/>
    </row>
    <row r="48" spans="2:13" s="4" customFormat="1" x14ac:dyDescent="0.25">
      <c r="B48" s="10" t="s">
        <v>30</v>
      </c>
      <c r="C48" s="30">
        <f t="shared" ref="C48:C53" si="3">SUM(D48:E48)</f>
        <v>263434.85051854001</v>
      </c>
      <c r="D48" s="28">
        <v>237408.53468421</v>
      </c>
      <c r="E48" s="29">
        <v>26026.315834330002</v>
      </c>
      <c r="F48" s="45">
        <v>6.7655682873797043E-2</v>
      </c>
      <c r="K48" s="48"/>
      <c r="L48" s="48"/>
      <c r="M48" s="48"/>
    </row>
    <row r="49" spans="2:13" s="7" customFormat="1" x14ac:dyDescent="0.25">
      <c r="B49" s="15" t="s">
        <v>42</v>
      </c>
      <c r="C49" s="25">
        <f t="shared" si="3"/>
        <v>87349.991228980012</v>
      </c>
      <c r="D49" s="26">
        <v>82575.064090900007</v>
      </c>
      <c r="E49" s="27">
        <v>4774.9271380800001</v>
      </c>
      <c r="F49" s="46">
        <v>7.168228847611928E-2</v>
      </c>
      <c r="K49" s="48"/>
      <c r="L49" s="48"/>
      <c r="M49" s="48"/>
    </row>
    <row r="50" spans="2:13" s="6" customFormat="1" x14ac:dyDescent="0.25">
      <c r="B50" s="10" t="s">
        <v>31</v>
      </c>
      <c r="C50" s="30">
        <f t="shared" si="3"/>
        <v>159992.95930901999</v>
      </c>
      <c r="D50" s="28">
        <v>149201.51835097</v>
      </c>
      <c r="E50" s="29">
        <v>10791.44095805</v>
      </c>
      <c r="F50" s="45">
        <v>6.4183111322702158E-2</v>
      </c>
      <c r="K50" s="48"/>
      <c r="L50" s="48"/>
      <c r="M50" s="48"/>
    </row>
    <row r="51" spans="2:13" s="6" customFormat="1" x14ac:dyDescent="0.25">
      <c r="B51" s="15" t="s">
        <v>59</v>
      </c>
      <c r="C51" s="25">
        <f t="shared" si="3"/>
        <v>32352.25073277</v>
      </c>
      <c r="D51" s="26">
        <v>31903.89712786</v>
      </c>
      <c r="E51" s="27">
        <v>448.35360491</v>
      </c>
      <c r="F51" s="46">
        <v>8.4166612947700961E-2</v>
      </c>
      <c r="K51" s="48"/>
      <c r="L51" s="48"/>
      <c r="M51" s="48"/>
    </row>
    <row r="52" spans="2:13" x14ac:dyDescent="0.25">
      <c r="B52" s="10" t="s">
        <v>32</v>
      </c>
      <c r="C52" s="30">
        <f t="shared" si="3"/>
        <v>258934.22846622003</v>
      </c>
      <c r="D52" s="28">
        <v>237831.81891603002</v>
      </c>
      <c r="E52" s="29">
        <v>21102.409550190005</v>
      </c>
      <c r="F52" s="45">
        <v>6.2578944287160224E-2</v>
      </c>
      <c r="K52" s="48"/>
      <c r="L52" s="48"/>
      <c r="M52" s="48"/>
    </row>
    <row r="53" spans="2:13" x14ac:dyDescent="0.25">
      <c r="B53" s="15" t="s">
        <v>43</v>
      </c>
      <c r="C53" s="25">
        <f t="shared" si="3"/>
        <v>117335.59753914</v>
      </c>
      <c r="D53" s="26">
        <v>114876.9355337</v>
      </c>
      <c r="E53" s="27">
        <v>2458.66200544</v>
      </c>
      <c r="F53" s="46">
        <v>7.5641174137873149E-2</v>
      </c>
      <c r="K53" s="48"/>
      <c r="L53" s="48"/>
      <c r="M53" s="48"/>
    </row>
    <row r="54" spans="2:13" x14ac:dyDescent="0.25">
      <c r="B54" s="9" t="s">
        <v>33</v>
      </c>
      <c r="C54" s="19">
        <f>SUM(C55:C56,C58,C60)</f>
        <v>483041.87482014002</v>
      </c>
      <c r="D54" s="43">
        <f>D55+D56+D58+D60</f>
        <v>446386.16586036002</v>
      </c>
      <c r="E54" s="42">
        <f>E55+E56+E58+E60</f>
        <v>36655.70895978</v>
      </c>
      <c r="F54" s="44">
        <v>8.8929594567291742E-2</v>
      </c>
      <c r="K54" s="48"/>
      <c r="L54" s="48"/>
      <c r="M54" s="48"/>
    </row>
    <row r="55" spans="2:13" x14ac:dyDescent="0.25">
      <c r="B55" s="10" t="s">
        <v>34</v>
      </c>
      <c r="C55" s="30">
        <f t="shared" ref="C55:C60" si="4">SUM(D55:E55)</f>
        <v>67316.984903300006</v>
      </c>
      <c r="D55" s="31">
        <v>60186.015273670011</v>
      </c>
      <c r="E55" s="29">
        <v>7130.9696296300008</v>
      </c>
      <c r="F55" s="45">
        <v>7.4077059723935731E-2</v>
      </c>
      <c r="K55" s="48"/>
      <c r="L55" s="48"/>
      <c r="M55" s="48"/>
    </row>
    <row r="56" spans="2:13" x14ac:dyDescent="0.25">
      <c r="B56" s="10" t="s">
        <v>35</v>
      </c>
      <c r="C56" s="30">
        <f t="shared" si="4"/>
        <v>112303.41701301999</v>
      </c>
      <c r="D56" s="31">
        <v>98681.223213859994</v>
      </c>
      <c r="E56" s="29">
        <v>13622.193799159999</v>
      </c>
      <c r="F56" s="45">
        <v>9.7600107968179722E-2</v>
      </c>
      <c r="K56" s="48"/>
      <c r="L56" s="48"/>
      <c r="M56" s="48"/>
    </row>
    <row r="57" spans="2:13" x14ac:dyDescent="0.25">
      <c r="B57" s="15" t="s">
        <v>60</v>
      </c>
      <c r="C57" s="25">
        <f t="shared" si="4"/>
        <v>29562.984627109996</v>
      </c>
      <c r="D57" s="26">
        <v>27412.557990569996</v>
      </c>
      <c r="E57" s="27">
        <v>2150.4266365399999</v>
      </c>
      <c r="F57" s="46">
        <v>9.3745481738857619E-2</v>
      </c>
      <c r="K57" s="48"/>
      <c r="L57" s="48"/>
      <c r="M57" s="48"/>
    </row>
    <row r="58" spans="2:13" x14ac:dyDescent="0.25">
      <c r="B58" s="10" t="s">
        <v>40</v>
      </c>
      <c r="C58" s="30">
        <f t="shared" si="4"/>
        <v>200989.38002139999</v>
      </c>
      <c r="D58" s="28">
        <v>189144.26743286999</v>
      </c>
      <c r="E58" s="29">
        <v>11845.112588529999</v>
      </c>
      <c r="F58" s="45">
        <v>8.4793626860284688E-2</v>
      </c>
      <c r="K58" s="48"/>
      <c r="L58" s="48"/>
      <c r="M58" s="48"/>
    </row>
    <row r="59" spans="2:13" x14ac:dyDescent="0.25">
      <c r="B59" s="15" t="s">
        <v>61</v>
      </c>
      <c r="C59" s="25">
        <f t="shared" si="4"/>
        <v>80639.692571660009</v>
      </c>
      <c r="D59" s="26">
        <v>80405.963631250008</v>
      </c>
      <c r="E59" s="27">
        <v>233.72894041000001</v>
      </c>
      <c r="F59" s="46">
        <v>8.9238209665781498E-2</v>
      </c>
      <c r="K59" s="48"/>
      <c r="L59" s="48"/>
      <c r="M59" s="48"/>
    </row>
    <row r="60" spans="2:13" x14ac:dyDescent="0.25">
      <c r="B60" s="10" t="s">
        <v>36</v>
      </c>
      <c r="C60" s="30">
        <f t="shared" si="4"/>
        <v>102432.09288241999</v>
      </c>
      <c r="D60" s="28">
        <v>98374.659939959995</v>
      </c>
      <c r="E60" s="29">
        <v>4057.43294246</v>
      </c>
      <c r="F60" s="45">
        <v>0.10222696383084996</v>
      </c>
      <c r="K60" s="48"/>
      <c r="L60" s="48"/>
      <c r="M60" s="48"/>
    </row>
    <row r="61" spans="2:13" ht="13.8" x14ac:dyDescent="0.25">
      <c r="B61" s="16" t="s">
        <v>41</v>
      </c>
      <c r="C61" s="32">
        <f>SUM(C54,C47,C38,C19,C8)</f>
        <v>5973218.1542513501</v>
      </c>
      <c r="D61" s="43">
        <f>D8+D19+D38+D47+D54</f>
        <v>5156718.37570641</v>
      </c>
      <c r="E61" s="42">
        <f>E8+E19+E38+E47+E54</f>
        <v>816499.77854493994</v>
      </c>
      <c r="F61" s="47">
        <v>8.5171458187972587E-2</v>
      </c>
      <c r="K61" s="48"/>
      <c r="L61" s="48"/>
      <c r="M61" s="48"/>
    </row>
    <row r="62" spans="2:13" ht="14.25" customHeight="1" x14ac:dyDescent="0.25">
      <c r="B62" s="17" t="s">
        <v>37</v>
      </c>
      <c r="C62" s="33">
        <f>C12+C15+C17+C21+C23+C25+C27+C29+C31+C33+C35+C37+C40+C42+C44+C46+C49+C51+C53+C57+C59</f>
        <v>2315513.0946781901</v>
      </c>
      <c r="D62" s="34">
        <f>D12+D15+D17+D21+D23+D25+D27+D29+D31+D33+D35+D37+D40+D42+D44+D46+D49+D51+D53+D57+D59</f>
        <v>2246659.05885921</v>
      </c>
      <c r="E62" s="35">
        <f>E12+E15+E17+E21+E23+E25+E27+E29+E31+E33+E35+E37+E40+E42+E44+E46+E49+E51+E53+E57+E59</f>
        <v>68854.035818979988</v>
      </c>
      <c r="F62" s="39"/>
    </row>
    <row r="63" spans="2:13" ht="13.8" thickBot="1" x14ac:dyDescent="0.3">
      <c r="B63" s="18" t="s">
        <v>44</v>
      </c>
      <c r="C63" s="36">
        <f>C61-C62</f>
        <v>3657705.05957316</v>
      </c>
      <c r="D63" s="37">
        <f>D61-D62</f>
        <v>2910059.3168472</v>
      </c>
      <c r="E63" s="38">
        <f>E61-E62</f>
        <v>747645.74272595998</v>
      </c>
      <c r="F63" s="40"/>
    </row>
    <row r="64" spans="2:13" ht="13.8" thickTop="1" x14ac:dyDescent="0.25">
      <c r="B64" s="5" t="s">
        <v>62</v>
      </c>
      <c r="C64" s="2"/>
      <c r="D64" s="2"/>
      <c r="E64" s="2"/>
      <c r="F64" s="2"/>
    </row>
    <row r="65" spans="2:6" x14ac:dyDescent="0.25">
      <c r="B65" s="5" t="s">
        <v>66</v>
      </c>
      <c r="C65" s="2"/>
      <c r="D65" s="2"/>
      <c r="E65" s="2"/>
      <c r="F65" s="2"/>
    </row>
    <row r="66" spans="2:6" x14ac:dyDescent="0.25">
      <c r="B66" s="41" t="s">
        <v>65</v>
      </c>
      <c r="C66" s="2"/>
      <c r="D66" s="2"/>
      <c r="E66" s="2"/>
      <c r="F66" s="2"/>
    </row>
    <row r="67" spans="2:6" x14ac:dyDescent="0.25">
      <c r="C67" s="2"/>
      <c r="D67" s="2"/>
      <c r="E67" s="2"/>
      <c r="F67" s="2"/>
    </row>
    <row r="68" spans="2:6" x14ac:dyDescent="0.25">
      <c r="C68" s="2"/>
      <c r="D68" s="2"/>
      <c r="E68" s="2"/>
      <c r="F68" s="2"/>
    </row>
    <row r="69" spans="2:6" x14ac:dyDescent="0.25">
      <c r="C69" s="2"/>
      <c r="D69" s="2"/>
      <c r="E69" s="2"/>
      <c r="F69" s="2"/>
    </row>
    <row r="70" spans="2:6" x14ac:dyDescent="0.25">
      <c r="C70" s="2"/>
      <c r="D70" s="2"/>
      <c r="E70" s="2"/>
      <c r="F70" s="2"/>
    </row>
    <row r="71" spans="2:6" x14ac:dyDescent="0.25">
      <c r="C71" s="2"/>
      <c r="D71" s="2"/>
      <c r="E71" s="2"/>
      <c r="F71" s="2"/>
    </row>
    <row r="72" spans="2:6" x14ac:dyDescent="0.25">
      <c r="C72" s="2"/>
      <c r="D72" s="2"/>
      <c r="E72" s="2"/>
      <c r="F72" s="2"/>
    </row>
    <row r="73" spans="2:6" x14ac:dyDescent="0.25">
      <c r="C73" s="2"/>
      <c r="D73" s="2"/>
      <c r="E73" s="2"/>
      <c r="F73" s="2"/>
    </row>
    <row r="74" spans="2:6" x14ac:dyDescent="0.25">
      <c r="C74" s="2"/>
      <c r="D74" s="2"/>
      <c r="E74" s="2"/>
      <c r="F74" s="2"/>
    </row>
    <row r="75" spans="2:6" x14ac:dyDescent="0.25">
      <c r="C75" s="2"/>
      <c r="D75" s="2"/>
      <c r="E75" s="2"/>
      <c r="F75" s="2"/>
    </row>
    <row r="76" spans="2:6" x14ac:dyDescent="0.25">
      <c r="C76" s="2"/>
      <c r="D76" s="2"/>
      <c r="E76" s="2"/>
      <c r="F76" s="2"/>
    </row>
    <row r="77" spans="2:6" x14ac:dyDescent="0.25">
      <c r="C77" s="2"/>
      <c r="D77" s="2"/>
      <c r="E77" s="2"/>
      <c r="F77" s="2"/>
    </row>
    <row r="78" spans="2:6" x14ac:dyDescent="0.25">
      <c r="C78" s="2"/>
      <c r="D78" s="2"/>
      <c r="E78" s="2"/>
      <c r="F78" s="2"/>
    </row>
    <row r="79" spans="2:6" x14ac:dyDescent="0.25">
      <c r="C79" s="2"/>
      <c r="D79" s="2"/>
      <c r="E79" s="2"/>
      <c r="F79" s="2"/>
    </row>
    <row r="80" spans="2:6" x14ac:dyDescent="0.25">
      <c r="C80" s="2"/>
      <c r="D80" s="2"/>
      <c r="E80" s="2"/>
      <c r="F80" s="2"/>
    </row>
    <row r="81" spans="3:6" x14ac:dyDescent="0.25">
      <c r="C81" s="2"/>
      <c r="D81" s="2"/>
      <c r="E81" s="2"/>
      <c r="F81" s="2"/>
    </row>
    <row r="82" spans="3:6" x14ac:dyDescent="0.25">
      <c r="C82" s="2"/>
      <c r="D82" s="2"/>
      <c r="E82" s="2"/>
      <c r="F82" s="2"/>
    </row>
    <row r="83" spans="3:6" x14ac:dyDescent="0.25">
      <c r="C83" s="2"/>
      <c r="D83" s="2"/>
      <c r="E83" s="2"/>
      <c r="F83" s="2"/>
    </row>
    <row r="84" spans="3:6" x14ac:dyDescent="0.25">
      <c r="C84" s="2"/>
      <c r="D84" s="2"/>
      <c r="E84" s="2"/>
      <c r="F84" s="2"/>
    </row>
    <row r="85" spans="3:6" x14ac:dyDescent="0.25">
      <c r="C85" s="2"/>
      <c r="D85" s="2"/>
      <c r="E85" s="2"/>
      <c r="F85" s="2"/>
    </row>
    <row r="86" spans="3:6" x14ac:dyDescent="0.25">
      <c r="C86" s="2"/>
      <c r="D86" s="2"/>
      <c r="E86" s="2"/>
      <c r="F86" s="2"/>
    </row>
    <row r="87" spans="3:6" x14ac:dyDescent="0.25">
      <c r="C87" s="2"/>
      <c r="D87" s="2"/>
      <c r="E87" s="2"/>
      <c r="F87" s="2"/>
    </row>
    <row r="88" spans="3:6" x14ac:dyDescent="0.25">
      <c r="C88" s="2"/>
      <c r="D88" s="2"/>
      <c r="E88" s="2"/>
      <c r="F88" s="2"/>
    </row>
    <row r="89" spans="3:6" x14ac:dyDescent="0.25">
      <c r="C89" s="2"/>
      <c r="D89" s="2"/>
      <c r="E89" s="2"/>
      <c r="F89" s="2"/>
    </row>
    <row r="90" spans="3:6" x14ac:dyDescent="0.25">
      <c r="C90" s="2"/>
      <c r="D90" s="2"/>
      <c r="E90" s="2"/>
      <c r="F90" s="2"/>
    </row>
    <row r="91" spans="3:6" x14ac:dyDescent="0.25">
      <c r="C91" s="2"/>
      <c r="D91" s="2"/>
      <c r="E91" s="2"/>
      <c r="F91" s="2"/>
    </row>
    <row r="92" spans="3:6" x14ac:dyDescent="0.25">
      <c r="C92" s="2"/>
      <c r="D92" s="2"/>
      <c r="E92" s="2"/>
      <c r="F92" s="2"/>
    </row>
    <row r="93" spans="3:6" x14ac:dyDescent="0.25">
      <c r="C93" s="2"/>
      <c r="D93" s="2"/>
      <c r="E93" s="2"/>
      <c r="F93" s="2"/>
    </row>
    <row r="94" spans="3:6" x14ac:dyDescent="0.25">
      <c r="C94" s="2"/>
      <c r="D94" s="2"/>
      <c r="E94" s="2"/>
      <c r="F94" s="2"/>
    </row>
    <row r="95" spans="3:6" x14ac:dyDescent="0.25">
      <c r="C95" s="2"/>
      <c r="D95" s="2"/>
      <c r="E95" s="2"/>
      <c r="F95" s="2"/>
    </row>
    <row r="96" spans="3:6" x14ac:dyDescent="0.25">
      <c r="C96" s="2"/>
      <c r="D96" s="2"/>
      <c r="E96" s="2"/>
      <c r="F96" s="2"/>
    </row>
    <row r="97" spans="3:6" x14ac:dyDescent="0.25">
      <c r="C97" s="2"/>
      <c r="D97" s="2"/>
      <c r="E97" s="2"/>
      <c r="F97" s="2"/>
    </row>
    <row r="98" spans="3:6" x14ac:dyDescent="0.25">
      <c r="C98" s="2"/>
      <c r="D98" s="2"/>
      <c r="E98" s="2"/>
      <c r="F98" s="2"/>
    </row>
    <row r="99" spans="3:6" x14ac:dyDescent="0.25">
      <c r="C99" s="2"/>
      <c r="D99" s="2"/>
      <c r="E99" s="2"/>
      <c r="F99" s="2"/>
    </row>
    <row r="100" spans="3:6" x14ac:dyDescent="0.25">
      <c r="C100" s="2"/>
      <c r="D100" s="2"/>
      <c r="E100" s="2"/>
      <c r="F100" s="2"/>
    </row>
    <row r="101" spans="3:6" x14ac:dyDescent="0.25">
      <c r="C101" s="2"/>
      <c r="D101" s="2"/>
      <c r="E101" s="2"/>
      <c r="F101" s="2"/>
    </row>
    <row r="102" spans="3:6" x14ac:dyDescent="0.25">
      <c r="C102" s="2"/>
      <c r="D102" s="2"/>
      <c r="E102" s="2"/>
      <c r="F102" s="2"/>
    </row>
    <row r="103" spans="3:6" x14ac:dyDescent="0.25">
      <c r="C103" s="2"/>
      <c r="D103" s="2"/>
      <c r="E103" s="2"/>
      <c r="F103" s="2"/>
    </row>
    <row r="104" spans="3:6" x14ac:dyDescent="0.25">
      <c r="C104" s="2"/>
      <c r="D104" s="2"/>
      <c r="E104" s="2"/>
      <c r="F104" s="2"/>
    </row>
    <row r="105" spans="3:6" x14ac:dyDescent="0.25">
      <c r="C105" s="2"/>
      <c r="D105" s="2"/>
      <c r="E105" s="2"/>
      <c r="F105" s="2"/>
    </row>
    <row r="106" spans="3:6" x14ac:dyDescent="0.25">
      <c r="C106" s="2"/>
      <c r="D106" s="2"/>
      <c r="E106" s="2"/>
      <c r="F106" s="2"/>
    </row>
    <row r="107" spans="3:6" x14ac:dyDescent="0.25">
      <c r="C107" s="2"/>
      <c r="D107" s="2"/>
      <c r="E107" s="2"/>
      <c r="F107" s="2"/>
    </row>
    <row r="108" spans="3:6" x14ac:dyDescent="0.25">
      <c r="C108" s="2"/>
      <c r="D108" s="2"/>
      <c r="E108" s="2"/>
      <c r="F108" s="2"/>
    </row>
    <row r="109" spans="3:6" x14ac:dyDescent="0.25">
      <c r="C109" s="2"/>
      <c r="D109" s="2"/>
      <c r="E109" s="2"/>
      <c r="F109" s="2"/>
    </row>
    <row r="110" spans="3:6" x14ac:dyDescent="0.25">
      <c r="C110" s="2"/>
      <c r="D110" s="2"/>
      <c r="E110" s="2"/>
      <c r="F110" s="2"/>
    </row>
    <row r="111" spans="3:6" x14ac:dyDescent="0.25">
      <c r="C111" s="2"/>
      <c r="D111" s="2"/>
      <c r="E111" s="2"/>
      <c r="F111" s="2"/>
    </row>
    <row r="112" spans="3:6" x14ac:dyDescent="0.25">
      <c r="C112" s="2"/>
      <c r="D112" s="2"/>
      <c r="E112" s="2"/>
      <c r="F112" s="2"/>
    </row>
  </sheetData>
  <mergeCells count="5">
    <mergeCell ref="B2:F2"/>
    <mergeCell ref="B3:F3"/>
    <mergeCell ref="B4:F4"/>
    <mergeCell ref="B6:B7"/>
    <mergeCell ref="C6:F6"/>
  </mergeCells>
  <printOptions horizontalCentered="1"/>
  <pageMargins left="0" right="0" top="0.19685039370078741" bottom="0" header="0" footer="0"/>
  <pageSetup paperSize="9" scale="94" fitToHeight="2" orientation="portrait" r:id="rId1"/>
  <headerFooter alignWithMargins="0"/>
  <rowBreaks count="1" manualBreakCount="1">
    <brk id="67" min="1" max="5" man="1"/>
  </rowBreaks>
  <ignoredErrors>
    <ignoredError sqref="C9:C6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B2:M112"/>
  <sheetViews>
    <sheetView showGridLines="0" topLeftCell="A43" zoomScaleNormal="100" workbookViewId="0">
      <selection activeCell="B68" sqref="B68"/>
    </sheetView>
  </sheetViews>
  <sheetFormatPr defaultColWidth="9.109375" defaultRowHeight="13.2" x14ac:dyDescent="0.25"/>
  <cols>
    <col min="1" max="1" width="9.109375" style="1"/>
    <col min="2" max="2" width="25.88671875" style="1" customWidth="1"/>
    <col min="3" max="3" width="13.6640625" style="3" customWidth="1"/>
    <col min="4" max="5" width="15.109375" style="3" customWidth="1"/>
    <col min="6" max="6" width="14.44140625" style="3" customWidth="1"/>
    <col min="7" max="16384" width="9.109375" style="1"/>
  </cols>
  <sheetData>
    <row r="2" spans="2:13" ht="27.75" customHeight="1" x14ac:dyDescent="0.25">
      <c r="B2" s="54" t="s">
        <v>64</v>
      </c>
      <c r="C2" s="54"/>
      <c r="D2" s="54"/>
      <c r="E2" s="54"/>
      <c r="F2" s="54"/>
    </row>
    <row r="3" spans="2:13" x14ac:dyDescent="0.25">
      <c r="B3" s="55" t="s">
        <v>38</v>
      </c>
      <c r="C3" s="55"/>
      <c r="D3" s="55"/>
      <c r="E3" s="55"/>
      <c r="F3" s="55"/>
    </row>
    <row r="4" spans="2:13" ht="15.6" x14ac:dyDescent="0.25">
      <c r="B4" s="56">
        <v>2019</v>
      </c>
      <c r="C4" s="56"/>
      <c r="D4" s="56"/>
      <c r="E4" s="56"/>
      <c r="F4" s="56"/>
    </row>
    <row r="5" spans="2:13" ht="6.75" customHeight="1" x14ac:dyDescent="0.25">
      <c r="B5" s="14"/>
      <c r="C5" s="14"/>
      <c r="D5" s="14"/>
      <c r="E5" s="14"/>
      <c r="F5" s="14"/>
    </row>
    <row r="6" spans="2:13" ht="15.75" customHeight="1" x14ac:dyDescent="0.25">
      <c r="B6" s="50" t="s">
        <v>45</v>
      </c>
      <c r="C6" s="52" t="s">
        <v>49</v>
      </c>
      <c r="D6" s="53"/>
      <c r="E6" s="53"/>
      <c r="F6" s="53"/>
    </row>
    <row r="7" spans="2:13" ht="26.25" customHeight="1" x14ac:dyDescent="0.25">
      <c r="B7" s="51"/>
      <c r="C7" s="12" t="s">
        <v>46</v>
      </c>
      <c r="D7" s="11" t="s">
        <v>47</v>
      </c>
      <c r="E7" s="13" t="s">
        <v>48</v>
      </c>
      <c r="F7" s="13" t="s">
        <v>63</v>
      </c>
    </row>
    <row r="8" spans="2:13" s="8" customFormat="1" ht="12" x14ac:dyDescent="0.25">
      <c r="B8" s="9" t="s">
        <v>0</v>
      </c>
      <c r="C8" s="19">
        <f>SUM(C9:C11,C13:C14,C16,C18)</f>
        <v>730714.66871751007</v>
      </c>
      <c r="D8" s="20">
        <f>SUM(D9:D11,D13:D14,D16,D18)</f>
        <v>533198.05998397002</v>
      </c>
      <c r="E8" s="21">
        <f>E9+E10+E11+E13+E14+E16+E18</f>
        <v>197516.60873354002</v>
      </c>
      <c r="F8" s="44">
        <v>0.13416890452213878</v>
      </c>
      <c r="J8" s="48"/>
      <c r="K8" s="48"/>
      <c r="M8" s="48"/>
    </row>
    <row r="9" spans="2:13" s="4" customFormat="1" x14ac:dyDescent="0.25">
      <c r="B9" s="10" t="s">
        <v>1</v>
      </c>
      <c r="C9" s="22">
        <f t="shared" ref="C9:C18" si="0">SUM(D9:E9)</f>
        <v>60848.052862789998</v>
      </c>
      <c r="D9" s="23">
        <v>49233.930052019998</v>
      </c>
      <c r="E9" s="24">
        <v>11614.122810770001</v>
      </c>
      <c r="F9" s="45">
        <v>0.10018152374336194</v>
      </c>
      <c r="J9" s="48"/>
      <c r="K9" s="48"/>
      <c r="M9" s="48"/>
    </row>
    <row r="10" spans="2:13" s="4" customFormat="1" x14ac:dyDescent="0.25">
      <c r="B10" s="10" t="s">
        <v>2</v>
      </c>
      <c r="C10" s="22">
        <f t="shared" si="0"/>
        <v>23983.316794409999</v>
      </c>
      <c r="D10" s="23">
        <v>19346.071441529999</v>
      </c>
      <c r="E10" s="24">
        <v>4637.2453528799997</v>
      </c>
      <c r="F10" s="45">
        <v>9.0428269733212996E-2</v>
      </c>
      <c r="J10" s="48"/>
      <c r="K10" s="48"/>
      <c r="M10" s="48"/>
    </row>
    <row r="11" spans="2:13" s="4" customFormat="1" x14ac:dyDescent="0.25">
      <c r="B11" s="10" t="s">
        <v>3</v>
      </c>
      <c r="C11" s="22">
        <f t="shared" si="0"/>
        <v>171053.42297368002</v>
      </c>
      <c r="D11" s="23">
        <v>135952.18275758001</v>
      </c>
      <c r="E11" s="24">
        <v>35101.240216099999</v>
      </c>
      <c r="F11" s="45">
        <v>0.15384951281882597</v>
      </c>
      <c r="J11" s="48"/>
      <c r="K11" s="48"/>
      <c r="M11" s="48"/>
    </row>
    <row r="12" spans="2:13" s="4" customFormat="1" x14ac:dyDescent="0.25">
      <c r="B12" s="15" t="s">
        <v>50</v>
      </c>
      <c r="C12" s="25">
        <f t="shared" si="0"/>
        <v>102625.75178704</v>
      </c>
      <c r="D12" s="26">
        <v>93388.887029680001</v>
      </c>
      <c r="E12" s="27">
        <v>9236.8647573599992</v>
      </c>
      <c r="F12" s="46">
        <v>0.13601508375750185</v>
      </c>
      <c r="J12" s="48"/>
      <c r="K12" s="48"/>
      <c r="M12" s="48"/>
    </row>
    <row r="13" spans="2:13" s="4" customFormat="1" x14ac:dyDescent="0.25">
      <c r="B13" s="10" t="s">
        <v>4</v>
      </c>
      <c r="C13" s="22">
        <f t="shared" si="0"/>
        <v>24342.432872860001</v>
      </c>
      <c r="D13" s="23">
        <v>19719.096472240002</v>
      </c>
      <c r="E13" s="24">
        <v>4623.3364006199999</v>
      </c>
      <c r="F13" s="45">
        <v>0.15852690950098083</v>
      </c>
      <c r="J13" s="48"/>
      <c r="K13" s="48"/>
      <c r="M13" s="48"/>
    </row>
    <row r="14" spans="2:13" x14ac:dyDescent="0.25">
      <c r="B14" s="10" t="s">
        <v>5</v>
      </c>
      <c r="C14" s="22">
        <f t="shared" si="0"/>
        <v>359700.14497104997</v>
      </c>
      <c r="D14" s="23">
        <v>234298.18455735</v>
      </c>
      <c r="E14" s="24">
        <v>125401.9604137</v>
      </c>
      <c r="F14" s="45">
        <v>0.14069623618802385</v>
      </c>
      <c r="J14" s="48"/>
      <c r="K14" s="48"/>
      <c r="M14" s="48"/>
    </row>
    <row r="15" spans="2:13" s="4" customFormat="1" x14ac:dyDescent="0.25">
      <c r="B15" s="15" t="s">
        <v>8</v>
      </c>
      <c r="C15" s="25">
        <f t="shared" si="0"/>
        <v>81659.961952419995</v>
      </c>
      <c r="D15" s="26">
        <v>80405.673243719997</v>
      </c>
      <c r="E15" s="27">
        <v>1254.2887086999999</v>
      </c>
      <c r="F15" s="46">
        <v>0.11664533347666475</v>
      </c>
      <c r="J15" s="48"/>
      <c r="K15" s="48"/>
      <c r="M15" s="48"/>
    </row>
    <row r="16" spans="2:13" s="4" customFormat="1" x14ac:dyDescent="0.25">
      <c r="B16" s="10" t="s">
        <v>6</v>
      </c>
      <c r="C16" s="22">
        <f t="shared" si="0"/>
        <v>42734.934749509994</v>
      </c>
      <c r="D16" s="23">
        <v>38384.928140229997</v>
      </c>
      <c r="E16" s="24">
        <v>4350.0066092799998</v>
      </c>
      <c r="F16" s="45">
        <v>0.18493831087020488</v>
      </c>
      <c r="J16" s="48"/>
      <c r="K16" s="48"/>
      <c r="M16" s="48"/>
    </row>
    <row r="17" spans="2:13" s="8" customFormat="1" ht="11.4" x14ac:dyDescent="0.25">
      <c r="B17" s="15" t="s">
        <v>51</v>
      </c>
      <c r="C17" s="25">
        <f t="shared" si="0"/>
        <v>31968.421596879998</v>
      </c>
      <c r="D17" s="26">
        <v>30468.025274879998</v>
      </c>
      <c r="E17" s="27">
        <v>1500.3963220000001</v>
      </c>
      <c r="F17" s="46">
        <v>0.19029619693796454</v>
      </c>
      <c r="J17" s="48"/>
      <c r="K17" s="48"/>
      <c r="M17" s="48"/>
    </row>
    <row r="18" spans="2:13" s="4" customFormat="1" x14ac:dyDescent="0.25">
      <c r="B18" s="10" t="s">
        <v>7</v>
      </c>
      <c r="C18" s="22">
        <f t="shared" si="0"/>
        <v>48052.363493210003</v>
      </c>
      <c r="D18" s="28">
        <v>36263.66656302</v>
      </c>
      <c r="E18" s="29">
        <v>11788.696930190001</v>
      </c>
      <c r="F18" s="45">
        <v>9.230079041872602E-2</v>
      </c>
      <c r="J18" s="48"/>
      <c r="K18" s="48"/>
      <c r="M18" s="48"/>
    </row>
    <row r="19" spans="2:13" s="4" customFormat="1" x14ac:dyDescent="0.25">
      <c r="B19" s="9" t="s">
        <v>9</v>
      </c>
      <c r="C19" s="19">
        <f>SUM(C20,C22,C24,C26,C28,C30,C32,C34,C36)</f>
        <v>1806662.8594453</v>
      </c>
      <c r="D19" s="20">
        <f>SUM(D20,D22,D24,D26,D28,D30,D32,D34,D36)</f>
        <v>1339903.2373972102</v>
      </c>
      <c r="E19" s="42">
        <f>SUM(E20,E22,E24,E26,E28,E30,E32,E34,E36)</f>
        <v>466759.6220480901</v>
      </c>
      <c r="F19" s="44">
        <v>9.5864200466151198E-2</v>
      </c>
      <c r="J19" s="48"/>
      <c r="K19" s="48"/>
      <c r="M19" s="48"/>
    </row>
    <row r="20" spans="2:13" s="4" customFormat="1" x14ac:dyDescent="0.25">
      <c r="B20" s="10" t="s">
        <v>10</v>
      </c>
      <c r="C20" s="30">
        <f t="shared" ref="C20:C37" si="1">SUM(D20:E20)</f>
        <v>333329.65627154004</v>
      </c>
      <c r="D20" s="28">
        <v>166381.32227229001</v>
      </c>
      <c r="E20" s="29">
        <v>166948.33399925003</v>
      </c>
      <c r="F20" s="45">
        <v>0.15772409238916274</v>
      </c>
      <c r="J20" s="48"/>
      <c r="K20" s="48"/>
      <c r="M20" s="48"/>
    </row>
    <row r="21" spans="2:13" x14ac:dyDescent="0.25">
      <c r="B21" s="15" t="s">
        <v>52</v>
      </c>
      <c r="C21" s="25">
        <f t="shared" si="1"/>
        <v>44179.451311139994</v>
      </c>
      <c r="D21" s="26">
        <v>40543.828942379994</v>
      </c>
      <c r="E21" s="27">
        <v>3635.62236876</v>
      </c>
      <c r="F21" s="46">
        <v>0.10154688998601132</v>
      </c>
      <c r="J21" s="48"/>
      <c r="K21" s="48"/>
      <c r="M21" s="48"/>
    </row>
    <row r="22" spans="2:13" s="4" customFormat="1" x14ac:dyDescent="0.25">
      <c r="B22" s="10" t="s">
        <v>11</v>
      </c>
      <c r="C22" s="30">
        <f t="shared" si="1"/>
        <v>117366.63395481999</v>
      </c>
      <c r="D22" s="28">
        <v>65970.626713489997</v>
      </c>
      <c r="E22" s="29">
        <v>51396.00724133</v>
      </c>
      <c r="F22" s="45">
        <v>0.11200922509180292</v>
      </c>
      <c r="J22" s="48"/>
      <c r="K22" s="48"/>
      <c r="M22" s="48"/>
    </row>
    <row r="23" spans="2:13" s="4" customFormat="1" x14ac:dyDescent="0.25">
      <c r="B23" s="15" t="s">
        <v>53</v>
      </c>
      <c r="C23" s="25">
        <f t="shared" si="1"/>
        <v>36151.413373450006</v>
      </c>
      <c r="D23" s="26">
        <v>22689.889321410003</v>
      </c>
      <c r="E23" s="27">
        <v>13461.52405204</v>
      </c>
      <c r="F23" s="46">
        <v>9.4676060521768607E-2</v>
      </c>
      <c r="J23" s="48"/>
      <c r="K23" s="48"/>
      <c r="M23" s="48"/>
    </row>
    <row r="24" spans="2:13" s="4" customFormat="1" x14ac:dyDescent="0.25">
      <c r="B24" s="10" t="s">
        <v>12</v>
      </c>
      <c r="C24" s="30">
        <f t="shared" si="1"/>
        <v>244550.75718468998</v>
      </c>
      <c r="D24" s="28">
        <v>204738.47548883999</v>
      </c>
      <c r="E24" s="29">
        <v>39812.281695850004</v>
      </c>
      <c r="F24" s="45">
        <v>8.3879064330338024E-2</v>
      </c>
      <c r="J24" s="48"/>
      <c r="K24" s="48"/>
      <c r="M24" s="48"/>
    </row>
    <row r="25" spans="2:13" x14ac:dyDescent="0.25">
      <c r="B25" s="15" t="s">
        <v>19</v>
      </c>
      <c r="C25" s="25">
        <f t="shared" si="1"/>
        <v>110544.6075676</v>
      </c>
      <c r="D25" s="26">
        <v>106362.64476243001</v>
      </c>
      <c r="E25" s="27">
        <v>4181.9628051700001</v>
      </c>
      <c r="F25" s="46">
        <v>8.5275488669456945E-2</v>
      </c>
      <c r="J25" s="48"/>
      <c r="K25" s="48"/>
      <c r="M25" s="48"/>
    </row>
    <row r="26" spans="2:13" s="4" customFormat="1" x14ac:dyDescent="0.25">
      <c r="B26" s="10" t="s">
        <v>13</v>
      </c>
      <c r="C26" s="30">
        <f t="shared" si="1"/>
        <v>95782.917686660003</v>
      </c>
      <c r="D26" s="28">
        <v>76099.104083750004</v>
      </c>
      <c r="E26" s="29">
        <v>19683.813602909999</v>
      </c>
      <c r="F26" s="45">
        <v>8.3929108626036489E-2</v>
      </c>
      <c r="J26" s="48"/>
      <c r="K26" s="48"/>
      <c r="M26" s="48"/>
    </row>
    <row r="27" spans="2:13" s="4" customFormat="1" x14ac:dyDescent="0.25">
      <c r="B27" s="15" t="s">
        <v>54</v>
      </c>
      <c r="C27" s="25">
        <f t="shared" si="1"/>
        <v>36407.798266350001</v>
      </c>
      <c r="D27" s="26">
        <v>32704.900041050001</v>
      </c>
      <c r="E27" s="27">
        <v>3702.8982252999999</v>
      </c>
      <c r="F27" s="46">
        <v>7.1671503778082207E-2</v>
      </c>
      <c r="J27" s="48"/>
      <c r="K27" s="48"/>
      <c r="M27" s="48"/>
    </row>
    <row r="28" spans="2:13" s="4" customFormat="1" x14ac:dyDescent="0.25">
      <c r="B28" s="10" t="s">
        <v>14</v>
      </c>
      <c r="C28" s="30">
        <f t="shared" si="1"/>
        <v>133348.02215589001</v>
      </c>
      <c r="D28" s="28">
        <v>112413.74947172</v>
      </c>
      <c r="E28" s="29">
        <v>20934.272684169999</v>
      </c>
      <c r="F28" s="45">
        <v>0.10096972437227844</v>
      </c>
      <c r="J28" s="48"/>
      <c r="K28" s="48"/>
      <c r="M28" s="48"/>
    </row>
    <row r="29" spans="2:13" x14ac:dyDescent="0.25">
      <c r="B29" s="15" t="s">
        <v>55</v>
      </c>
      <c r="C29" s="25">
        <f t="shared" si="1"/>
        <v>47285.384199829998</v>
      </c>
      <c r="D29" s="26">
        <v>42789.489422840001</v>
      </c>
      <c r="E29" s="27">
        <v>4495.8947769899996</v>
      </c>
      <c r="F29" s="46">
        <v>0.10821291059246038</v>
      </c>
      <c r="J29" s="48"/>
      <c r="K29" s="48"/>
      <c r="M29" s="48"/>
    </row>
    <row r="30" spans="2:13" s="8" customFormat="1" ht="12" x14ac:dyDescent="0.25">
      <c r="B30" s="10" t="s">
        <v>15</v>
      </c>
      <c r="C30" s="30">
        <f t="shared" si="1"/>
        <v>252088.93818839002</v>
      </c>
      <c r="D30" s="28">
        <v>229298.95599783002</v>
      </c>
      <c r="E30" s="29">
        <v>22789.98219056</v>
      </c>
      <c r="F30" s="45">
        <v>7.8442962617217407E-2</v>
      </c>
      <c r="J30" s="48"/>
      <c r="K30" s="48"/>
      <c r="M30" s="48"/>
    </row>
    <row r="31" spans="2:13" s="4" customFormat="1" x14ac:dyDescent="0.25">
      <c r="B31" s="15" t="s">
        <v>20</v>
      </c>
      <c r="C31" s="25">
        <f t="shared" si="1"/>
        <v>115371.88849025</v>
      </c>
      <c r="D31" s="26">
        <v>113835.88390735</v>
      </c>
      <c r="E31" s="27">
        <v>1536.0045829000001</v>
      </c>
      <c r="F31" s="46">
        <v>8.3731650018776249E-2</v>
      </c>
      <c r="J31" s="48"/>
      <c r="K31" s="48"/>
      <c r="M31" s="48"/>
    </row>
    <row r="32" spans="2:13" x14ac:dyDescent="0.25">
      <c r="B32" s="10" t="s">
        <v>16</v>
      </c>
      <c r="C32" s="30">
        <f t="shared" si="1"/>
        <v>128346.08736533001</v>
      </c>
      <c r="D32" s="28">
        <v>107103.05249260001</v>
      </c>
      <c r="E32" s="29">
        <v>21243.034872730001</v>
      </c>
      <c r="F32" s="45">
        <v>0.11419421298491605</v>
      </c>
      <c r="J32" s="48"/>
      <c r="K32" s="48"/>
      <c r="M32" s="48"/>
    </row>
    <row r="33" spans="2:13" s="4" customFormat="1" x14ac:dyDescent="0.25">
      <c r="B33" s="15" t="s">
        <v>56</v>
      </c>
      <c r="C33" s="25">
        <f t="shared" si="1"/>
        <v>64037.069101049994</v>
      </c>
      <c r="D33" s="26">
        <v>63793.069101049994</v>
      </c>
      <c r="E33" s="27">
        <v>244</v>
      </c>
      <c r="F33" s="46">
        <v>0.13483605685110628</v>
      </c>
      <c r="J33" s="48"/>
      <c r="K33" s="48"/>
      <c r="M33" s="48"/>
    </row>
    <row r="34" spans="2:13" s="4" customFormat="1" x14ac:dyDescent="0.25">
      <c r="B34" s="10" t="s">
        <v>17</v>
      </c>
      <c r="C34" s="30">
        <f t="shared" si="1"/>
        <v>81425.008600169996</v>
      </c>
      <c r="D34" s="28">
        <v>66246.272762629989</v>
      </c>
      <c r="E34" s="29">
        <v>15178.73583754</v>
      </c>
      <c r="F34" s="45">
        <v>0.10274293768437265</v>
      </c>
      <c r="J34" s="48"/>
      <c r="K34" s="48"/>
      <c r="M34" s="48"/>
    </row>
    <row r="35" spans="2:13" x14ac:dyDescent="0.25">
      <c r="B35" s="15" t="s">
        <v>57</v>
      </c>
      <c r="C35" s="25">
        <f t="shared" si="1"/>
        <v>36215.26235882</v>
      </c>
      <c r="D35" s="26">
        <v>35445.26235882</v>
      </c>
      <c r="E35" s="27">
        <v>770</v>
      </c>
      <c r="F35" s="46">
        <v>0.11028983818973652</v>
      </c>
      <c r="J35" s="48"/>
      <c r="K35" s="48"/>
      <c r="M35" s="48"/>
    </row>
    <row r="36" spans="2:13" s="4" customFormat="1" x14ac:dyDescent="0.25">
      <c r="B36" s="10" t="s">
        <v>18</v>
      </c>
      <c r="C36" s="30">
        <f t="shared" si="1"/>
        <v>420424.83803781006</v>
      </c>
      <c r="D36" s="28">
        <v>311651.67811406002</v>
      </c>
      <c r="E36" s="29">
        <v>108773.15992375</v>
      </c>
      <c r="F36" s="45">
        <v>8.1204833480256311E-2</v>
      </c>
      <c r="J36" s="48"/>
      <c r="K36" s="48"/>
      <c r="M36" s="48"/>
    </row>
    <row r="37" spans="2:13" x14ac:dyDescent="0.25">
      <c r="B37" s="15" t="s">
        <v>21</v>
      </c>
      <c r="C37" s="25">
        <f t="shared" si="1"/>
        <v>110614.64678087001</v>
      </c>
      <c r="D37" s="26">
        <v>108033.44830589001</v>
      </c>
      <c r="E37" s="27">
        <v>2581.1984749800004</v>
      </c>
      <c r="F37" s="46">
        <v>7.5589027757929902E-2</v>
      </c>
      <c r="J37" s="48"/>
      <c r="K37" s="48"/>
      <c r="M37" s="48"/>
    </row>
    <row r="38" spans="2:13" s="8" customFormat="1" ht="12" x14ac:dyDescent="0.25">
      <c r="B38" s="9" t="s">
        <v>22</v>
      </c>
      <c r="C38" s="19">
        <f>SUM(C39,C41,C43,C45)</f>
        <v>2315564.0544549497</v>
      </c>
      <c r="D38" s="43">
        <f>D39+D41+D43+D45</f>
        <v>2229148.9260026095</v>
      </c>
      <c r="E38" s="42">
        <f>E39+E41+E43+E45</f>
        <v>86415.128452339995</v>
      </c>
      <c r="F38" s="44">
        <v>7.4844657699749614E-2</v>
      </c>
      <c r="J38" s="48"/>
      <c r="K38" s="48"/>
      <c r="M38" s="48"/>
    </row>
    <row r="39" spans="2:13" s="4" customFormat="1" x14ac:dyDescent="0.25">
      <c r="B39" s="10" t="s">
        <v>23</v>
      </c>
      <c r="C39" s="30">
        <f t="shared" ref="C39:C46" si="2">SUM(D39:E39)</f>
        <v>502871.52044250997</v>
      </c>
      <c r="D39" s="28">
        <v>461007.26335352997</v>
      </c>
      <c r="E39" s="29">
        <v>41864.257088979997</v>
      </c>
      <c r="F39" s="45">
        <v>6.8065582771073094E-2</v>
      </c>
      <c r="J39" s="48"/>
      <c r="K39" s="48"/>
      <c r="M39" s="48"/>
    </row>
    <row r="40" spans="2:13" x14ac:dyDescent="0.25">
      <c r="B40" s="15" t="s">
        <v>27</v>
      </c>
      <c r="C40" s="25">
        <f t="shared" si="2"/>
        <v>108986.48415336999</v>
      </c>
      <c r="D40" s="26">
        <v>108153.36013640999</v>
      </c>
      <c r="E40" s="27">
        <v>833.12401696000006</v>
      </c>
      <c r="F40" s="46">
        <v>5.853509727127857E-2</v>
      </c>
      <c r="J40" s="48"/>
      <c r="K40" s="48"/>
      <c r="M40" s="48"/>
    </row>
    <row r="41" spans="2:13" s="4" customFormat="1" x14ac:dyDescent="0.25">
      <c r="B41" s="10" t="s">
        <v>24</v>
      </c>
      <c r="C41" s="30">
        <f t="shared" si="2"/>
        <v>83285.391037429989</v>
      </c>
      <c r="D41" s="28">
        <v>79946.452162599991</v>
      </c>
      <c r="E41" s="29">
        <v>3338.9388748299998</v>
      </c>
      <c r="F41" s="45">
        <v>6.0019395434792823E-2</v>
      </c>
      <c r="J41" s="48"/>
      <c r="K41" s="48"/>
      <c r="M41" s="48"/>
    </row>
    <row r="42" spans="2:13" s="4" customFormat="1" x14ac:dyDescent="0.25">
      <c r="B42" s="15" t="s">
        <v>58</v>
      </c>
      <c r="C42" s="25">
        <f t="shared" si="2"/>
        <v>39456.884496990002</v>
      </c>
      <c r="D42" s="26">
        <v>39422.884496990002</v>
      </c>
      <c r="E42" s="27">
        <v>34</v>
      </c>
      <c r="F42" s="46">
        <v>5.782904906762798E-2</v>
      </c>
      <c r="J42" s="48"/>
      <c r="K42" s="48"/>
      <c r="M42" s="48"/>
    </row>
    <row r="43" spans="2:13" x14ac:dyDescent="0.25">
      <c r="B43" s="10" t="s">
        <v>25</v>
      </c>
      <c r="C43" s="30">
        <f t="shared" si="2"/>
        <v>485081.21880744002</v>
      </c>
      <c r="D43" s="28">
        <v>472779.00930002</v>
      </c>
      <c r="E43" s="29">
        <v>12302.209507420001</v>
      </c>
      <c r="F43" s="45">
        <v>7.5882824684549502E-2</v>
      </c>
      <c r="J43" s="48"/>
      <c r="K43" s="48"/>
      <c r="M43" s="48"/>
    </row>
    <row r="44" spans="2:13" s="8" customFormat="1" ht="11.4" x14ac:dyDescent="0.25">
      <c r="B44" s="15" t="s">
        <v>28</v>
      </c>
      <c r="C44" s="25">
        <f t="shared" si="2"/>
        <v>363791.54578995996</v>
      </c>
      <c r="D44" s="26">
        <v>357236.10494445998</v>
      </c>
      <c r="E44" s="27">
        <v>6555.4408455000003</v>
      </c>
      <c r="F44" s="46">
        <v>7.7060908060016239E-2</v>
      </c>
      <c r="J44" s="48"/>
      <c r="K44" s="48"/>
      <c r="M44" s="48"/>
    </row>
    <row r="45" spans="2:13" s="4" customFormat="1" x14ac:dyDescent="0.25">
      <c r="B45" s="10" t="s">
        <v>26</v>
      </c>
      <c r="C45" s="30">
        <f t="shared" si="2"/>
        <v>1244325.9241675697</v>
      </c>
      <c r="D45" s="28">
        <v>1215416.2011864597</v>
      </c>
      <c r="E45" s="29">
        <v>28909.722981110001</v>
      </c>
      <c r="F45" s="45">
        <v>7.8904229249283739E-2</v>
      </c>
      <c r="J45" s="48"/>
      <c r="K45" s="48"/>
      <c r="M45" s="48"/>
    </row>
    <row r="46" spans="2:13" s="4" customFormat="1" x14ac:dyDescent="0.25">
      <c r="B46" s="15" t="s">
        <v>29</v>
      </c>
      <c r="C46" s="25">
        <f t="shared" si="2"/>
        <v>596986.04787968996</v>
      </c>
      <c r="D46" s="26">
        <v>584707.88465302996</v>
      </c>
      <c r="E46" s="27">
        <v>12278.163226659999</v>
      </c>
      <c r="F46" s="46">
        <v>8.0127393503066704E-2</v>
      </c>
      <c r="J46" s="48"/>
      <c r="K46" s="48"/>
      <c r="M46" s="48"/>
    </row>
    <row r="47" spans="2:13" s="4" customFormat="1" x14ac:dyDescent="0.25">
      <c r="B47" s="9" t="s">
        <v>39</v>
      </c>
      <c r="C47" s="19">
        <f>C48+C50+C52</f>
        <v>628781.67671445012</v>
      </c>
      <c r="D47" s="20">
        <f>D48+D50+D52</f>
        <v>581259.54322787002</v>
      </c>
      <c r="E47" s="21">
        <f>E48+E50+E52</f>
        <v>47522.133486580002</v>
      </c>
      <c r="F47" s="44">
        <v>5.8696439815487431E-2</v>
      </c>
      <c r="J47" s="48"/>
      <c r="K47" s="48"/>
      <c r="M47" s="48"/>
    </row>
    <row r="48" spans="2:13" s="4" customFormat="1" x14ac:dyDescent="0.25">
      <c r="B48" s="10" t="s">
        <v>30</v>
      </c>
      <c r="C48" s="30">
        <f t="shared" ref="C48:C53" si="3">SUM(D48:E48)</f>
        <v>250757.45841600001</v>
      </c>
      <c r="D48" s="28">
        <v>233924.86288852</v>
      </c>
      <c r="E48" s="29">
        <v>16832.59552748</v>
      </c>
      <c r="F48" s="45">
        <v>6.3417867311862219E-2</v>
      </c>
      <c r="J48" s="48"/>
      <c r="K48" s="48"/>
      <c r="M48" s="48"/>
    </row>
    <row r="49" spans="2:13" s="7" customFormat="1" x14ac:dyDescent="0.25">
      <c r="B49" s="15" t="s">
        <v>42</v>
      </c>
      <c r="C49" s="25">
        <f t="shared" si="3"/>
        <v>85131.880123280018</v>
      </c>
      <c r="D49" s="26">
        <v>81211.035338050016</v>
      </c>
      <c r="E49" s="27">
        <v>3920.8447852299996</v>
      </c>
      <c r="F49" s="46">
        <v>6.7219000587552813E-2</v>
      </c>
      <c r="J49" s="48"/>
      <c r="K49" s="48"/>
      <c r="M49" s="48"/>
    </row>
    <row r="50" spans="2:13" s="6" customFormat="1" x14ac:dyDescent="0.25">
      <c r="B50" s="10" t="s">
        <v>31</v>
      </c>
      <c r="C50" s="30">
        <f t="shared" si="3"/>
        <v>151941.16424881</v>
      </c>
      <c r="D50" s="28">
        <v>140807.45102656001</v>
      </c>
      <c r="E50" s="29">
        <v>11133.71322225</v>
      </c>
      <c r="F50" s="45">
        <v>6.0663440783403494E-2</v>
      </c>
      <c r="J50" s="48"/>
      <c r="K50" s="48"/>
      <c r="M50" s="48"/>
    </row>
    <row r="51" spans="2:13" s="6" customFormat="1" x14ac:dyDescent="0.25">
      <c r="B51" s="15" t="s">
        <v>59</v>
      </c>
      <c r="C51" s="25">
        <f t="shared" si="3"/>
        <v>32406.016695470003</v>
      </c>
      <c r="D51" s="26">
        <v>31684.784491070004</v>
      </c>
      <c r="E51" s="27">
        <v>721.2322044</v>
      </c>
      <c r="F51" s="46">
        <v>8.1712563970115476E-2</v>
      </c>
      <c r="J51" s="48"/>
      <c r="K51" s="48"/>
      <c r="M51" s="48"/>
    </row>
    <row r="52" spans="2:13" x14ac:dyDescent="0.25">
      <c r="B52" s="10" t="s">
        <v>32</v>
      </c>
      <c r="C52" s="30">
        <f t="shared" si="3"/>
        <v>226083.05404964002</v>
      </c>
      <c r="D52" s="28">
        <v>206527.22931279</v>
      </c>
      <c r="E52" s="29">
        <v>19555.824736850001</v>
      </c>
      <c r="F52" s="45">
        <v>5.3149435527072353E-2</v>
      </c>
      <c r="J52" s="48"/>
      <c r="K52" s="48"/>
      <c r="M52" s="48"/>
    </row>
    <row r="53" spans="2:13" x14ac:dyDescent="0.25">
      <c r="B53" s="15" t="s">
        <v>43</v>
      </c>
      <c r="C53" s="25">
        <f t="shared" si="3"/>
        <v>93072.964592700009</v>
      </c>
      <c r="D53" s="26">
        <v>91018.86751406001</v>
      </c>
      <c r="E53" s="27">
        <v>2054.0970786399998</v>
      </c>
      <c r="F53" s="46">
        <v>5.6633596868010463E-2</v>
      </c>
      <c r="J53" s="48"/>
      <c r="K53" s="48"/>
      <c r="M53" s="48"/>
    </row>
    <row r="54" spans="2:13" x14ac:dyDescent="0.25">
      <c r="B54" s="9" t="s">
        <v>33</v>
      </c>
      <c r="C54" s="19">
        <f>SUM(C55:C56,C58,C60)</f>
        <v>483269.64373333997</v>
      </c>
      <c r="D54" s="43">
        <f>D55+D56+D58+D60</f>
        <v>441503.80892921</v>
      </c>
      <c r="E54" s="42">
        <f>E55+E56+E58+E60</f>
        <v>41765.834804129998</v>
      </c>
      <c r="F54" s="44">
        <v>8.805114341426476E-2</v>
      </c>
      <c r="J54" s="48"/>
      <c r="K54" s="48"/>
      <c r="M54" s="48"/>
    </row>
    <row r="55" spans="2:13" x14ac:dyDescent="0.25">
      <c r="B55" s="10" t="s">
        <v>34</v>
      </c>
      <c r="C55" s="30">
        <f t="shared" ref="C55:C60" si="4">SUM(D55:E55)</f>
        <v>74070.139955370003</v>
      </c>
      <c r="D55" s="31">
        <v>68971.936505379999</v>
      </c>
      <c r="E55" s="29">
        <v>5098.2034499900001</v>
      </c>
      <c r="F55" s="45">
        <v>8.1063828167237548E-2</v>
      </c>
      <c r="J55" s="48"/>
      <c r="K55" s="48"/>
      <c r="M55" s="48"/>
    </row>
    <row r="56" spans="2:13" x14ac:dyDescent="0.25">
      <c r="B56" s="10" t="s">
        <v>35</v>
      </c>
      <c r="C56" s="30">
        <f t="shared" si="4"/>
        <v>103029.52939857001</v>
      </c>
      <c r="D56" s="31">
        <v>87883.790004970011</v>
      </c>
      <c r="E56" s="29">
        <v>15145.739393600001</v>
      </c>
      <c r="F56" s="45">
        <v>9.0686269399699052E-2</v>
      </c>
      <c r="J56" s="48"/>
      <c r="K56" s="48"/>
      <c r="M56" s="48"/>
    </row>
    <row r="57" spans="2:13" x14ac:dyDescent="0.25">
      <c r="B57" s="15" t="s">
        <v>60</v>
      </c>
      <c r="C57" s="25">
        <f t="shared" si="4"/>
        <v>32435.652844349999</v>
      </c>
      <c r="D57" s="26">
        <v>30831.89753686</v>
      </c>
      <c r="E57" s="27">
        <v>1603.75530749</v>
      </c>
      <c r="F57" s="46">
        <v>0.10752536201886749</v>
      </c>
      <c r="J57" s="48"/>
      <c r="K57" s="48"/>
      <c r="M57" s="48"/>
    </row>
    <row r="58" spans="2:13" x14ac:dyDescent="0.25">
      <c r="B58" s="10" t="s">
        <v>40</v>
      </c>
      <c r="C58" s="30">
        <f t="shared" si="4"/>
        <v>213573.17613211996</v>
      </c>
      <c r="D58" s="28">
        <v>196921.81005073996</v>
      </c>
      <c r="E58" s="29">
        <v>16651.366081380002</v>
      </c>
      <c r="F58" s="45">
        <v>8.7266476171263957E-2</v>
      </c>
      <c r="J58" s="48"/>
      <c r="K58" s="48"/>
      <c r="M58" s="48"/>
    </row>
    <row r="59" spans="2:13" x14ac:dyDescent="0.25">
      <c r="B59" s="15" t="s">
        <v>61</v>
      </c>
      <c r="C59" s="25">
        <f t="shared" si="4"/>
        <v>69966.070950349997</v>
      </c>
      <c r="D59" s="26">
        <v>69765.070950349997</v>
      </c>
      <c r="E59" s="27">
        <v>201</v>
      </c>
      <c r="F59" s="46">
        <v>7.7578384788922136E-2</v>
      </c>
      <c r="J59" s="48"/>
      <c r="K59" s="48"/>
      <c r="M59" s="48"/>
    </row>
    <row r="60" spans="2:13" x14ac:dyDescent="0.25">
      <c r="B60" s="10" t="s">
        <v>36</v>
      </c>
      <c r="C60" s="30">
        <f t="shared" si="4"/>
        <v>92596.798247280021</v>
      </c>
      <c r="D60" s="28">
        <v>87726.272368120015</v>
      </c>
      <c r="E60" s="29">
        <v>4870.5258791599999</v>
      </c>
      <c r="F60" s="45">
        <v>9.3408787187992282E-2</v>
      </c>
      <c r="J60" s="48"/>
      <c r="K60" s="48"/>
      <c r="M60" s="48"/>
    </row>
    <row r="61" spans="2:13" ht="13.8" x14ac:dyDescent="0.25">
      <c r="B61" s="16" t="s">
        <v>41</v>
      </c>
      <c r="C61" s="32">
        <f>SUM(C54,C47,C38,C19,C8)</f>
        <v>5964992.9030655501</v>
      </c>
      <c r="D61" s="43">
        <f>D8+D19+D38+D47+D54</f>
        <v>5125013.5755408695</v>
      </c>
      <c r="E61" s="42">
        <f>E8+E19+E38+E47+E54</f>
        <v>839979.32752468018</v>
      </c>
      <c r="F61" s="47">
        <v>8.3506470974598332E-2</v>
      </c>
      <c r="J61" s="48"/>
      <c r="K61" s="48"/>
      <c r="M61" s="48"/>
    </row>
    <row r="62" spans="2:13" ht="14.25" customHeight="1" x14ac:dyDescent="0.25">
      <c r="B62" s="17" t="s">
        <v>37</v>
      </c>
      <c r="C62" s="33">
        <f>C12+C15+C17+C21+C23+C25+C27+C29+C31+C33+C35+C37+C40+C42+C44+C46+C49+C51+C53+C57+C59</f>
        <v>2239295.2043118598</v>
      </c>
      <c r="D62" s="34">
        <f>D12+D15+D17+D21+D23+D25+D27+D29+D31+D33+D35+D37+D40+D42+D44+D46+D49+D51+D53+D57+D59</f>
        <v>2164492.8917727801</v>
      </c>
      <c r="E62" s="35">
        <f>E12+E15+E17+E21+E23+E25+E27+E29+E31+E33+E35+E37+E40+E42+E44+E46+E49+E51+E53+E57+E59</f>
        <v>74802.312539079998</v>
      </c>
      <c r="F62" s="39"/>
    </row>
    <row r="63" spans="2:13" ht="13.8" thickBot="1" x14ac:dyDescent="0.3">
      <c r="B63" s="18" t="s">
        <v>44</v>
      </c>
      <c r="C63" s="36">
        <f>C61-C62</f>
        <v>3725697.6987536903</v>
      </c>
      <c r="D63" s="37">
        <f>D61-D62</f>
        <v>2960520.6837680894</v>
      </c>
      <c r="E63" s="38">
        <f>E61-E62</f>
        <v>765177.01498560014</v>
      </c>
      <c r="F63" s="40"/>
    </row>
    <row r="64" spans="2:13" ht="13.8" thickTop="1" x14ac:dyDescent="0.25">
      <c r="B64" s="5" t="s">
        <v>62</v>
      </c>
      <c r="C64" s="2"/>
      <c r="D64" s="2"/>
      <c r="E64" s="2"/>
      <c r="F64" s="2"/>
    </row>
    <row r="65" spans="2:6" x14ac:dyDescent="0.25">
      <c r="B65" s="5" t="s">
        <v>66</v>
      </c>
      <c r="C65" s="2"/>
      <c r="D65" s="2"/>
      <c r="E65" s="2"/>
      <c r="F65" s="2"/>
    </row>
    <row r="66" spans="2:6" x14ac:dyDescent="0.25">
      <c r="B66" s="41" t="s">
        <v>65</v>
      </c>
      <c r="C66" s="2"/>
      <c r="D66" s="2"/>
      <c r="E66" s="2"/>
      <c r="F66" s="2"/>
    </row>
    <row r="67" spans="2:6" x14ac:dyDescent="0.25">
      <c r="C67" s="2"/>
      <c r="D67" s="2"/>
      <c r="E67" s="2"/>
      <c r="F67" s="2"/>
    </row>
    <row r="68" spans="2:6" x14ac:dyDescent="0.25">
      <c r="C68" s="2"/>
      <c r="D68" s="2"/>
      <c r="E68" s="2"/>
      <c r="F68" s="2"/>
    </row>
    <row r="69" spans="2:6" x14ac:dyDescent="0.25">
      <c r="C69" s="2"/>
      <c r="D69" s="2"/>
      <c r="E69" s="2"/>
      <c r="F69" s="2"/>
    </row>
    <row r="70" spans="2:6" x14ac:dyDescent="0.25">
      <c r="C70" s="2"/>
      <c r="D70" s="2"/>
      <c r="E70" s="2"/>
      <c r="F70" s="2"/>
    </row>
    <row r="71" spans="2:6" x14ac:dyDescent="0.25">
      <c r="C71" s="2"/>
      <c r="D71" s="2"/>
      <c r="E71" s="2"/>
      <c r="F71" s="2"/>
    </row>
    <row r="72" spans="2:6" x14ac:dyDescent="0.25">
      <c r="C72" s="2"/>
      <c r="D72" s="2"/>
      <c r="E72" s="2"/>
      <c r="F72" s="2"/>
    </row>
    <row r="73" spans="2:6" x14ac:dyDescent="0.25">
      <c r="C73" s="2"/>
      <c r="D73" s="2"/>
      <c r="E73" s="2"/>
      <c r="F73" s="2"/>
    </row>
    <row r="74" spans="2:6" x14ac:dyDescent="0.25">
      <c r="C74" s="2"/>
      <c r="D74" s="2"/>
      <c r="E74" s="2"/>
      <c r="F74" s="2"/>
    </row>
    <row r="75" spans="2:6" x14ac:dyDescent="0.25">
      <c r="C75" s="2"/>
      <c r="D75" s="2"/>
      <c r="E75" s="2"/>
      <c r="F75" s="2"/>
    </row>
    <row r="76" spans="2:6" x14ac:dyDescent="0.25">
      <c r="C76" s="2"/>
      <c r="D76" s="2"/>
      <c r="E76" s="2"/>
      <c r="F76" s="2"/>
    </row>
    <row r="77" spans="2:6" x14ac:dyDescent="0.25">
      <c r="C77" s="2"/>
      <c r="D77" s="2"/>
      <c r="E77" s="2"/>
      <c r="F77" s="2"/>
    </row>
    <row r="78" spans="2:6" x14ac:dyDescent="0.25">
      <c r="C78" s="2"/>
      <c r="D78" s="2"/>
      <c r="E78" s="2"/>
      <c r="F78" s="2"/>
    </row>
    <row r="79" spans="2:6" x14ac:dyDescent="0.25">
      <c r="C79" s="2"/>
      <c r="D79" s="2"/>
      <c r="E79" s="2"/>
      <c r="F79" s="2"/>
    </row>
    <row r="80" spans="2:6" x14ac:dyDescent="0.25">
      <c r="C80" s="2"/>
      <c r="D80" s="2"/>
      <c r="E80" s="2"/>
      <c r="F80" s="2"/>
    </row>
    <row r="81" spans="3:6" x14ac:dyDescent="0.25">
      <c r="C81" s="2"/>
      <c r="D81" s="2"/>
      <c r="E81" s="2"/>
      <c r="F81" s="2"/>
    </row>
    <row r="82" spans="3:6" x14ac:dyDescent="0.25">
      <c r="C82" s="2"/>
      <c r="D82" s="2"/>
      <c r="E82" s="2"/>
      <c r="F82" s="2"/>
    </row>
    <row r="83" spans="3:6" x14ac:dyDescent="0.25">
      <c r="C83" s="2"/>
      <c r="D83" s="2"/>
      <c r="E83" s="2"/>
      <c r="F83" s="2"/>
    </row>
    <row r="84" spans="3:6" x14ac:dyDescent="0.25">
      <c r="C84" s="2"/>
      <c r="D84" s="2"/>
      <c r="E84" s="2"/>
      <c r="F84" s="2"/>
    </row>
    <row r="85" spans="3:6" x14ac:dyDescent="0.25">
      <c r="C85" s="2"/>
      <c r="D85" s="2"/>
      <c r="E85" s="2"/>
      <c r="F85" s="2"/>
    </row>
    <row r="86" spans="3:6" x14ac:dyDescent="0.25">
      <c r="C86" s="2"/>
      <c r="D86" s="2"/>
      <c r="E86" s="2"/>
      <c r="F86" s="2"/>
    </row>
    <row r="87" spans="3:6" x14ac:dyDescent="0.25">
      <c r="C87" s="2"/>
      <c r="D87" s="2"/>
      <c r="E87" s="2"/>
      <c r="F87" s="2"/>
    </row>
    <row r="88" spans="3:6" x14ac:dyDescent="0.25">
      <c r="C88" s="2"/>
      <c r="D88" s="2"/>
      <c r="E88" s="2"/>
      <c r="F88" s="2"/>
    </row>
    <row r="89" spans="3:6" x14ac:dyDescent="0.25">
      <c r="C89" s="2"/>
      <c r="D89" s="2"/>
      <c r="E89" s="2"/>
      <c r="F89" s="2"/>
    </row>
    <row r="90" spans="3:6" x14ac:dyDescent="0.25">
      <c r="C90" s="2"/>
      <c r="D90" s="2"/>
      <c r="E90" s="2"/>
      <c r="F90" s="2"/>
    </row>
    <row r="91" spans="3:6" x14ac:dyDescent="0.25">
      <c r="C91" s="2"/>
      <c r="D91" s="2"/>
      <c r="E91" s="2"/>
      <c r="F91" s="2"/>
    </row>
    <row r="92" spans="3:6" x14ac:dyDescent="0.25">
      <c r="C92" s="2"/>
      <c r="D92" s="2"/>
      <c r="E92" s="2"/>
      <c r="F92" s="2"/>
    </row>
    <row r="93" spans="3:6" x14ac:dyDescent="0.25">
      <c r="C93" s="2"/>
      <c r="D93" s="2"/>
      <c r="E93" s="2"/>
      <c r="F93" s="2"/>
    </row>
    <row r="94" spans="3:6" x14ac:dyDescent="0.25">
      <c r="C94" s="2"/>
      <c r="D94" s="2"/>
      <c r="E94" s="2"/>
      <c r="F94" s="2"/>
    </row>
    <row r="95" spans="3:6" x14ac:dyDescent="0.25">
      <c r="C95" s="2"/>
      <c r="D95" s="2"/>
      <c r="E95" s="2"/>
      <c r="F95" s="2"/>
    </row>
    <row r="96" spans="3:6" x14ac:dyDescent="0.25">
      <c r="C96" s="2"/>
      <c r="D96" s="2"/>
      <c r="E96" s="2"/>
      <c r="F96" s="2"/>
    </row>
    <row r="97" spans="3:6" x14ac:dyDescent="0.25">
      <c r="C97" s="2"/>
      <c r="D97" s="2"/>
      <c r="E97" s="2"/>
      <c r="F97" s="2"/>
    </row>
    <row r="98" spans="3:6" x14ac:dyDescent="0.25">
      <c r="C98" s="2"/>
      <c r="D98" s="2"/>
      <c r="E98" s="2"/>
      <c r="F98" s="2"/>
    </row>
    <row r="99" spans="3:6" x14ac:dyDescent="0.25">
      <c r="C99" s="2"/>
      <c r="D99" s="2"/>
      <c r="E99" s="2"/>
      <c r="F99" s="2"/>
    </row>
    <row r="100" spans="3:6" x14ac:dyDescent="0.25">
      <c r="C100" s="2"/>
      <c r="D100" s="2"/>
      <c r="E100" s="2"/>
      <c r="F100" s="2"/>
    </row>
    <row r="101" spans="3:6" x14ac:dyDescent="0.25">
      <c r="C101" s="2"/>
      <c r="D101" s="2"/>
      <c r="E101" s="2"/>
      <c r="F101" s="2"/>
    </row>
    <row r="102" spans="3:6" x14ac:dyDescent="0.25">
      <c r="C102" s="2"/>
      <c r="D102" s="2"/>
      <c r="E102" s="2"/>
      <c r="F102" s="2"/>
    </row>
    <row r="103" spans="3:6" x14ac:dyDescent="0.25">
      <c r="C103" s="2"/>
      <c r="D103" s="2"/>
      <c r="E103" s="2"/>
      <c r="F103" s="2"/>
    </row>
    <row r="104" spans="3:6" x14ac:dyDescent="0.25">
      <c r="C104" s="2"/>
      <c r="D104" s="2"/>
      <c r="E104" s="2"/>
      <c r="F104" s="2"/>
    </row>
    <row r="105" spans="3:6" x14ac:dyDescent="0.25">
      <c r="C105" s="2"/>
      <c r="D105" s="2"/>
      <c r="E105" s="2"/>
      <c r="F105" s="2"/>
    </row>
    <row r="106" spans="3:6" x14ac:dyDescent="0.25">
      <c r="C106" s="2"/>
      <c r="D106" s="2"/>
      <c r="E106" s="2"/>
      <c r="F106" s="2"/>
    </row>
    <row r="107" spans="3:6" x14ac:dyDescent="0.25">
      <c r="C107" s="2"/>
      <c r="D107" s="2"/>
      <c r="E107" s="2"/>
      <c r="F107" s="2"/>
    </row>
    <row r="108" spans="3:6" x14ac:dyDescent="0.25">
      <c r="C108" s="2"/>
      <c r="D108" s="2"/>
      <c r="E108" s="2"/>
      <c r="F108" s="2"/>
    </row>
    <row r="109" spans="3:6" x14ac:dyDescent="0.25">
      <c r="C109" s="2"/>
      <c r="D109" s="2"/>
      <c r="E109" s="2"/>
      <c r="F109" s="2"/>
    </row>
    <row r="110" spans="3:6" x14ac:dyDescent="0.25">
      <c r="C110" s="2"/>
      <c r="D110" s="2"/>
      <c r="E110" s="2"/>
      <c r="F110" s="2"/>
    </row>
    <row r="111" spans="3:6" x14ac:dyDescent="0.25">
      <c r="C111" s="2"/>
      <c r="D111" s="2"/>
      <c r="E111" s="2"/>
      <c r="F111" s="2"/>
    </row>
    <row r="112" spans="3:6" x14ac:dyDescent="0.25">
      <c r="C112" s="2"/>
      <c r="D112" s="2"/>
      <c r="E112" s="2"/>
      <c r="F112" s="2"/>
    </row>
  </sheetData>
  <mergeCells count="5">
    <mergeCell ref="B2:F2"/>
    <mergeCell ref="B3:F3"/>
    <mergeCell ref="B4:F4"/>
    <mergeCell ref="B6:B7"/>
    <mergeCell ref="C6:F6"/>
  </mergeCells>
  <printOptions horizontalCentered="1"/>
  <pageMargins left="0" right="0" top="0.19685039370078741" bottom="0" header="0" footer="0"/>
  <pageSetup paperSize="9" scale="94" fitToHeight="2" orientation="portrait" r:id="rId1"/>
  <headerFooter alignWithMargins="0"/>
  <rowBreaks count="1" manualBreakCount="1">
    <brk id="67" min="1" max="5" man="1"/>
  </rowBreaks>
  <ignoredErrors>
    <ignoredError sqref="C9:C6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B2:M112"/>
  <sheetViews>
    <sheetView showGridLines="0" topLeftCell="A43" zoomScaleNormal="100" workbookViewId="0">
      <selection activeCell="B68" sqref="B68"/>
    </sheetView>
  </sheetViews>
  <sheetFormatPr defaultColWidth="9.109375" defaultRowHeight="13.2" x14ac:dyDescent="0.25"/>
  <cols>
    <col min="1" max="1" width="9.109375" style="1"/>
    <col min="2" max="2" width="25.88671875" style="1" customWidth="1"/>
    <col min="3" max="3" width="13.6640625" style="3" customWidth="1"/>
    <col min="4" max="5" width="15.109375" style="3" customWidth="1"/>
    <col min="6" max="6" width="14.44140625" style="3" customWidth="1"/>
    <col min="7" max="16384" width="9.109375" style="1"/>
  </cols>
  <sheetData>
    <row r="2" spans="2:13" ht="27.75" customHeight="1" x14ac:dyDescent="0.25">
      <c r="B2" s="54" t="s">
        <v>64</v>
      </c>
      <c r="C2" s="54"/>
      <c r="D2" s="54"/>
      <c r="E2" s="54"/>
      <c r="F2" s="54"/>
    </row>
    <row r="3" spans="2:13" x14ac:dyDescent="0.25">
      <c r="B3" s="55" t="s">
        <v>38</v>
      </c>
      <c r="C3" s="55"/>
      <c r="D3" s="55"/>
      <c r="E3" s="55"/>
      <c r="F3" s="55"/>
    </row>
    <row r="4" spans="2:13" ht="15.6" x14ac:dyDescent="0.25">
      <c r="B4" s="56">
        <v>2022</v>
      </c>
      <c r="C4" s="56"/>
      <c r="D4" s="56"/>
      <c r="E4" s="56"/>
      <c r="F4" s="56"/>
    </row>
    <row r="5" spans="2:13" ht="6.75" customHeight="1" x14ac:dyDescent="0.25">
      <c r="B5" s="14"/>
      <c r="C5" s="14"/>
      <c r="D5" s="14"/>
      <c r="E5" s="14"/>
      <c r="F5" s="14"/>
    </row>
    <row r="6" spans="2:13" ht="15.75" customHeight="1" x14ac:dyDescent="0.25">
      <c r="B6" s="50" t="s">
        <v>45</v>
      </c>
      <c r="C6" s="52" t="s">
        <v>49</v>
      </c>
      <c r="D6" s="53"/>
      <c r="E6" s="53"/>
      <c r="F6" s="53"/>
    </row>
    <row r="7" spans="2:13" ht="26.25" customHeight="1" x14ac:dyDescent="0.25">
      <c r="B7" s="51"/>
      <c r="C7" s="12" t="s">
        <v>46</v>
      </c>
      <c r="D7" s="11" t="s">
        <v>47</v>
      </c>
      <c r="E7" s="13" t="s">
        <v>48</v>
      </c>
      <c r="F7" s="13" t="s">
        <v>63</v>
      </c>
    </row>
    <row r="8" spans="2:13" s="8" customFormat="1" ht="12" x14ac:dyDescent="0.25">
      <c r="B8" s="9" t="s">
        <v>0</v>
      </c>
      <c r="C8" s="19">
        <v>773329</v>
      </c>
      <c r="D8" s="20">
        <f>SUM(D9:D11,D13:D14,D16,D18)</f>
        <v>602095</v>
      </c>
      <c r="E8" s="21">
        <v>171233</v>
      </c>
      <c r="F8" s="44">
        <v>0.13162229813644499</v>
      </c>
      <c r="I8" s="48"/>
      <c r="J8" s="48"/>
      <c r="K8" s="48"/>
      <c r="M8" s="48"/>
    </row>
    <row r="9" spans="2:13" s="4" customFormat="1" x14ac:dyDescent="0.25">
      <c r="B9" s="10" t="s">
        <v>1</v>
      </c>
      <c r="C9" s="22">
        <v>86410</v>
      </c>
      <c r="D9" s="23">
        <v>72161</v>
      </c>
      <c r="E9" s="24">
        <v>14249</v>
      </c>
      <c r="F9" s="45">
        <v>0.13</v>
      </c>
      <c r="I9" s="48"/>
      <c r="J9" s="48"/>
      <c r="K9" s="48"/>
      <c r="M9" s="48"/>
    </row>
    <row r="10" spans="2:13" s="4" customFormat="1" x14ac:dyDescent="0.25">
      <c r="B10" s="10" t="s">
        <v>2</v>
      </c>
      <c r="C10" s="22">
        <v>28717</v>
      </c>
      <c r="D10" s="23">
        <v>24200</v>
      </c>
      <c r="E10" s="24">
        <v>4517</v>
      </c>
      <c r="F10" s="45">
        <v>0.1</v>
      </c>
      <c r="I10" s="48"/>
      <c r="J10" s="48"/>
      <c r="K10" s="48"/>
      <c r="M10" s="48"/>
    </row>
    <row r="11" spans="2:13" s="4" customFormat="1" x14ac:dyDescent="0.25">
      <c r="B11" s="10" t="s">
        <v>3</v>
      </c>
      <c r="C11" s="22">
        <v>177239</v>
      </c>
      <c r="D11" s="23">
        <v>150953</v>
      </c>
      <c r="E11" s="24">
        <v>26285</v>
      </c>
      <c r="F11" s="45">
        <v>0.14499999999999999</v>
      </c>
      <c r="I11" s="48"/>
      <c r="J11" s="48"/>
      <c r="K11" s="48"/>
      <c r="M11" s="48"/>
    </row>
    <row r="12" spans="2:13" s="4" customFormat="1" x14ac:dyDescent="0.25">
      <c r="B12" s="15" t="s">
        <v>50</v>
      </c>
      <c r="C12" s="25">
        <v>103471</v>
      </c>
      <c r="D12" s="26">
        <v>96561</v>
      </c>
      <c r="E12" s="27">
        <v>6909</v>
      </c>
      <c r="F12" s="46">
        <v>0.126</v>
      </c>
      <c r="I12" s="48"/>
      <c r="J12" s="48"/>
      <c r="K12" s="48"/>
      <c r="M12" s="48"/>
    </row>
    <row r="13" spans="2:13" s="4" customFormat="1" x14ac:dyDescent="0.25">
      <c r="B13" s="10" t="s">
        <v>4</v>
      </c>
      <c r="C13" s="22">
        <v>30943</v>
      </c>
      <c r="D13" s="23">
        <v>26790</v>
      </c>
      <c r="E13" s="24">
        <v>4153</v>
      </c>
      <c r="F13" s="45">
        <v>0.17199999999999999</v>
      </c>
      <c r="I13" s="48"/>
      <c r="J13" s="48"/>
      <c r="K13" s="48"/>
      <c r="M13" s="48"/>
    </row>
    <row r="14" spans="2:13" x14ac:dyDescent="0.25">
      <c r="B14" s="10" t="s">
        <v>5</v>
      </c>
      <c r="C14" s="22">
        <v>357625</v>
      </c>
      <c r="D14" s="23">
        <v>252588</v>
      </c>
      <c r="E14" s="24">
        <v>105037</v>
      </c>
      <c r="F14" s="45">
        <v>0.13200000000000001</v>
      </c>
      <c r="I14" s="48"/>
      <c r="J14" s="48"/>
      <c r="K14" s="48"/>
      <c r="M14" s="48"/>
    </row>
    <row r="15" spans="2:13" s="4" customFormat="1" x14ac:dyDescent="0.25">
      <c r="B15" s="15" t="s">
        <v>8</v>
      </c>
      <c r="C15" s="25">
        <v>83964</v>
      </c>
      <c r="D15" s="26">
        <v>83216</v>
      </c>
      <c r="E15" s="27">
        <v>748</v>
      </c>
      <c r="F15" s="46">
        <v>0.111</v>
      </c>
      <c r="I15" s="48"/>
      <c r="J15" s="48"/>
      <c r="K15" s="48"/>
      <c r="M15" s="48"/>
    </row>
    <row r="16" spans="2:13" s="4" customFormat="1" x14ac:dyDescent="0.25">
      <c r="B16" s="10" t="s">
        <v>6</v>
      </c>
      <c r="C16" s="22">
        <v>47664</v>
      </c>
      <c r="D16" s="23">
        <v>38406</v>
      </c>
      <c r="E16" s="24">
        <v>9258</v>
      </c>
      <c r="F16" s="45">
        <v>0.18</v>
      </c>
      <c r="I16" s="48"/>
      <c r="J16" s="48"/>
      <c r="K16" s="48"/>
      <c r="M16" s="48"/>
    </row>
    <row r="17" spans="2:13" s="8" customFormat="1" ht="11.4" x14ac:dyDescent="0.25">
      <c r="B17" s="15" t="s">
        <v>51</v>
      </c>
      <c r="C17" s="25">
        <v>31282</v>
      </c>
      <c r="D17" s="26">
        <v>27972</v>
      </c>
      <c r="E17" s="27">
        <v>3310</v>
      </c>
      <c r="F17" s="46">
        <v>0.16</v>
      </c>
      <c r="I17" s="48"/>
      <c r="J17" s="48"/>
      <c r="K17" s="48"/>
      <c r="M17" s="48"/>
    </row>
    <row r="18" spans="2:13" s="4" customFormat="1" x14ac:dyDescent="0.25">
      <c r="B18" s="10" t="s">
        <v>7</v>
      </c>
      <c r="C18" s="22">
        <v>44730</v>
      </c>
      <c r="D18" s="28">
        <v>36997</v>
      </c>
      <c r="E18" s="29">
        <v>7733</v>
      </c>
      <c r="F18" s="45">
        <v>8.2000000000000003E-2</v>
      </c>
      <c r="I18" s="48"/>
      <c r="J18" s="48"/>
      <c r="K18" s="48"/>
      <c r="M18" s="48"/>
    </row>
    <row r="19" spans="2:13" s="4" customFormat="1" x14ac:dyDescent="0.25">
      <c r="B19" s="9" t="s">
        <v>9</v>
      </c>
      <c r="C19" s="19">
        <v>1761032</v>
      </c>
      <c r="D19" s="20">
        <v>1306000</v>
      </c>
      <c r="E19" s="42">
        <v>455032</v>
      </c>
      <c r="F19" s="44">
        <v>8.8999999999999996E-2</v>
      </c>
      <c r="I19" s="48"/>
      <c r="J19" s="48"/>
      <c r="K19" s="48"/>
      <c r="M19" s="48"/>
    </row>
    <row r="20" spans="2:13" s="4" customFormat="1" x14ac:dyDescent="0.25">
      <c r="B20" s="10" t="s">
        <v>10</v>
      </c>
      <c r="C20" s="30">
        <v>319543</v>
      </c>
      <c r="D20" s="28">
        <v>171225</v>
      </c>
      <c r="E20" s="29">
        <v>148318</v>
      </c>
      <c r="F20" s="45">
        <v>0.14399999999999999</v>
      </c>
      <c r="I20" s="48"/>
      <c r="J20" s="48"/>
      <c r="K20" s="48"/>
      <c r="M20" s="48"/>
    </row>
    <row r="21" spans="2:13" x14ac:dyDescent="0.25">
      <c r="B21" s="15" t="s">
        <v>52</v>
      </c>
      <c r="C21" s="25">
        <v>39142</v>
      </c>
      <c r="D21" s="26">
        <v>35540</v>
      </c>
      <c r="E21" s="27">
        <v>3602</v>
      </c>
      <c r="F21" s="46">
        <v>8.2000000000000003E-2</v>
      </c>
      <c r="I21" s="48"/>
      <c r="J21" s="48"/>
      <c r="K21" s="48"/>
      <c r="M21" s="48"/>
    </row>
    <row r="22" spans="2:13" s="4" customFormat="1" x14ac:dyDescent="0.25">
      <c r="B22" s="10" t="s">
        <v>11</v>
      </c>
      <c r="C22" s="30">
        <v>124814</v>
      </c>
      <c r="D22" s="28">
        <v>74673</v>
      </c>
      <c r="E22" s="29">
        <v>50142</v>
      </c>
      <c r="F22" s="45">
        <v>0.115</v>
      </c>
      <c r="I22" s="48"/>
      <c r="J22" s="48"/>
      <c r="K22" s="48"/>
      <c r="M22" s="48"/>
    </row>
    <row r="23" spans="2:13" s="4" customFormat="1" x14ac:dyDescent="0.25">
      <c r="B23" s="15" t="s">
        <v>53</v>
      </c>
      <c r="C23" s="25">
        <v>33618</v>
      </c>
      <c r="D23" s="26">
        <v>22191</v>
      </c>
      <c r="E23" s="27">
        <v>11427</v>
      </c>
      <c r="F23" s="46">
        <v>8.5999999999999993E-2</v>
      </c>
      <c r="I23" s="48"/>
      <c r="J23" s="48"/>
      <c r="K23" s="48"/>
      <c r="M23" s="48"/>
    </row>
    <row r="24" spans="2:13" s="4" customFormat="1" x14ac:dyDescent="0.25">
      <c r="B24" s="10" t="s">
        <v>12</v>
      </c>
      <c r="C24" s="30">
        <v>227693</v>
      </c>
      <c r="D24" s="28">
        <v>197252</v>
      </c>
      <c r="E24" s="29">
        <v>30440</v>
      </c>
      <c r="F24" s="45">
        <v>7.3999999999999996E-2</v>
      </c>
      <c r="I24" s="48"/>
      <c r="J24" s="48"/>
      <c r="K24" s="48"/>
      <c r="M24" s="48"/>
    </row>
    <row r="25" spans="2:13" x14ac:dyDescent="0.25">
      <c r="B25" s="15" t="s">
        <v>19</v>
      </c>
      <c r="C25" s="25">
        <v>124321</v>
      </c>
      <c r="D25" s="26">
        <v>122567</v>
      </c>
      <c r="E25" s="27">
        <v>1753</v>
      </c>
      <c r="F25" s="46">
        <v>9.2999999999999999E-2</v>
      </c>
      <c r="I25" s="48"/>
      <c r="J25" s="48"/>
      <c r="K25" s="48"/>
      <c r="M25" s="48"/>
    </row>
    <row r="26" spans="2:13" s="4" customFormat="1" x14ac:dyDescent="0.25">
      <c r="B26" s="10" t="s">
        <v>13</v>
      </c>
      <c r="C26" s="30">
        <v>106582</v>
      </c>
      <c r="D26" s="28">
        <v>88597</v>
      </c>
      <c r="E26" s="29">
        <v>17985</v>
      </c>
      <c r="F26" s="45">
        <v>8.6999999999999994E-2</v>
      </c>
      <c r="I26" s="48"/>
      <c r="J26" s="48"/>
      <c r="K26" s="48"/>
      <c r="M26" s="48"/>
    </row>
    <row r="27" spans="2:13" s="4" customFormat="1" x14ac:dyDescent="0.25">
      <c r="B27" s="15" t="s">
        <v>54</v>
      </c>
      <c r="C27" s="25">
        <v>46589</v>
      </c>
      <c r="D27" s="26">
        <v>44233</v>
      </c>
      <c r="E27" s="27">
        <v>2356</v>
      </c>
      <c r="F27" s="46">
        <v>8.4000000000000005E-2</v>
      </c>
      <c r="I27" s="48"/>
      <c r="J27" s="48"/>
      <c r="K27" s="48"/>
      <c r="M27" s="48"/>
    </row>
    <row r="28" spans="2:13" s="4" customFormat="1" x14ac:dyDescent="0.25">
      <c r="B28" s="10" t="s">
        <v>14</v>
      </c>
      <c r="C28" s="30">
        <v>135605</v>
      </c>
      <c r="D28" s="28">
        <v>108886</v>
      </c>
      <c r="E28" s="29">
        <v>26719</v>
      </c>
      <c r="F28" s="45">
        <v>9.6000000000000002E-2</v>
      </c>
      <c r="I28" s="48"/>
      <c r="J28" s="48"/>
      <c r="K28" s="48"/>
      <c r="M28" s="48"/>
    </row>
    <row r="29" spans="2:13" x14ac:dyDescent="0.25">
      <c r="B29" s="15" t="s">
        <v>55</v>
      </c>
      <c r="C29" s="25">
        <v>47123</v>
      </c>
      <c r="D29" s="26">
        <v>41805</v>
      </c>
      <c r="E29" s="27">
        <v>5318</v>
      </c>
      <c r="F29" s="46">
        <v>0.10199999999999999</v>
      </c>
      <c r="I29" s="48"/>
      <c r="J29" s="48"/>
      <c r="K29" s="48"/>
      <c r="M29" s="48"/>
    </row>
    <row r="30" spans="2:13" s="8" customFormat="1" ht="12" x14ac:dyDescent="0.25">
      <c r="B30" s="10" t="s">
        <v>15</v>
      </c>
      <c r="C30" s="30">
        <v>221115</v>
      </c>
      <c r="D30" s="28">
        <v>199212</v>
      </c>
      <c r="E30" s="29">
        <v>21903</v>
      </c>
      <c r="F30" s="45">
        <v>6.7000000000000004E-2</v>
      </c>
      <c r="I30" s="48"/>
      <c r="J30" s="48"/>
      <c r="K30" s="48"/>
      <c r="M30" s="48"/>
    </row>
    <row r="31" spans="2:13" s="4" customFormat="1" x14ac:dyDescent="0.25">
      <c r="B31" s="15" t="s">
        <v>20</v>
      </c>
      <c r="C31" s="25">
        <v>96959</v>
      </c>
      <c r="D31" s="26">
        <v>95782</v>
      </c>
      <c r="E31" s="27">
        <v>1177</v>
      </c>
      <c r="F31" s="46">
        <v>6.8000000000000005E-2</v>
      </c>
      <c r="I31" s="48"/>
      <c r="J31" s="48"/>
      <c r="K31" s="48"/>
      <c r="M31" s="48"/>
    </row>
    <row r="32" spans="2:13" x14ac:dyDescent="0.25">
      <c r="B32" s="10" t="s">
        <v>16</v>
      </c>
      <c r="C32" s="30">
        <v>103291</v>
      </c>
      <c r="D32" s="28">
        <v>81284</v>
      </c>
      <c r="E32" s="29">
        <v>22007</v>
      </c>
      <c r="F32" s="45">
        <v>9.1999999999999998E-2</v>
      </c>
      <c r="I32" s="48"/>
      <c r="J32" s="48"/>
      <c r="K32" s="48"/>
      <c r="M32" s="48"/>
    </row>
    <row r="33" spans="2:13" s="4" customFormat="1" x14ac:dyDescent="0.25">
      <c r="B33" s="15" t="s">
        <v>56</v>
      </c>
      <c r="C33" s="25">
        <v>40737</v>
      </c>
      <c r="D33" s="26">
        <v>39038</v>
      </c>
      <c r="E33" s="27">
        <v>1700</v>
      </c>
      <c r="F33" s="46">
        <v>9.1999999999999998E-2</v>
      </c>
      <c r="I33" s="48"/>
      <c r="J33" s="48"/>
      <c r="K33" s="48"/>
      <c r="M33" s="48"/>
    </row>
    <row r="34" spans="2:13" s="4" customFormat="1" x14ac:dyDescent="0.25">
      <c r="B34" s="10" t="s">
        <v>17</v>
      </c>
      <c r="C34" s="30">
        <v>82034</v>
      </c>
      <c r="D34" s="28">
        <v>66666</v>
      </c>
      <c r="E34" s="29">
        <v>15368</v>
      </c>
      <c r="F34" s="45">
        <v>9.7000000000000003E-2</v>
      </c>
      <c r="I34" s="48"/>
      <c r="J34" s="48"/>
      <c r="K34" s="48"/>
      <c r="M34" s="48"/>
    </row>
    <row r="35" spans="2:13" x14ac:dyDescent="0.25">
      <c r="B35" s="15" t="s">
        <v>57</v>
      </c>
      <c r="C35" s="25">
        <v>36926</v>
      </c>
      <c r="D35" s="26">
        <v>35340</v>
      </c>
      <c r="E35" s="27">
        <v>1586</v>
      </c>
      <c r="F35" s="46">
        <v>0.107</v>
      </c>
      <c r="I35" s="48"/>
      <c r="J35" s="48"/>
      <c r="K35" s="48"/>
      <c r="M35" s="48"/>
    </row>
    <row r="36" spans="2:13" s="4" customFormat="1" x14ac:dyDescent="0.25">
      <c r="B36" s="10" t="s">
        <v>18</v>
      </c>
      <c r="C36" s="30">
        <v>440355</v>
      </c>
      <c r="D36" s="28">
        <v>318205</v>
      </c>
      <c r="E36" s="29">
        <v>122150</v>
      </c>
      <c r="F36" s="45">
        <v>8.1000000000000003E-2</v>
      </c>
      <c r="I36" s="48"/>
      <c r="J36" s="48"/>
      <c r="K36" s="48"/>
      <c r="M36" s="48"/>
    </row>
    <row r="37" spans="2:13" x14ac:dyDescent="0.25">
      <c r="B37" s="15" t="s">
        <v>21</v>
      </c>
      <c r="C37" s="25">
        <v>105211</v>
      </c>
      <c r="D37" s="26">
        <v>101972</v>
      </c>
      <c r="E37" s="27">
        <v>3239</v>
      </c>
      <c r="F37" s="46">
        <v>6.9000000000000006E-2</v>
      </c>
      <c r="I37" s="48"/>
      <c r="J37" s="48"/>
      <c r="K37" s="48"/>
      <c r="M37" s="48"/>
    </row>
    <row r="38" spans="2:13" s="8" customFormat="1" ht="12" x14ac:dyDescent="0.25">
      <c r="B38" s="9" t="s">
        <v>22</v>
      </c>
      <c r="C38" s="19">
        <v>2443642</v>
      </c>
      <c r="D38" s="43">
        <v>2347387</v>
      </c>
      <c r="E38" s="42">
        <v>96255</v>
      </c>
      <c r="F38" s="44">
        <v>7.4999999999999997E-2</v>
      </c>
      <c r="I38" s="48"/>
      <c r="J38" s="48"/>
      <c r="K38" s="48"/>
      <c r="M38" s="48"/>
    </row>
    <row r="39" spans="2:13" s="4" customFormat="1" x14ac:dyDescent="0.25">
      <c r="B39" s="10" t="s">
        <v>23</v>
      </c>
      <c r="C39" s="30">
        <v>556681</v>
      </c>
      <c r="D39" s="28">
        <v>501766</v>
      </c>
      <c r="E39" s="29">
        <v>54915</v>
      </c>
      <c r="F39" s="45">
        <v>7.1999999999999995E-2</v>
      </c>
      <c r="I39" s="48"/>
      <c r="J39" s="48"/>
      <c r="K39" s="48"/>
      <c r="M39" s="48"/>
    </row>
    <row r="40" spans="2:13" x14ac:dyDescent="0.25">
      <c r="B40" s="15" t="s">
        <v>27</v>
      </c>
      <c r="C40" s="25">
        <v>101746</v>
      </c>
      <c r="D40" s="26">
        <v>101252</v>
      </c>
      <c r="E40" s="27">
        <v>494</v>
      </c>
      <c r="F40" s="46">
        <v>5.1999999999999998E-2</v>
      </c>
      <c r="I40" s="48"/>
      <c r="J40" s="48"/>
      <c r="K40" s="48"/>
      <c r="M40" s="48"/>
    </row>
    <row r="41" spans="2:13" s="4" customFormat="1" x14ac:dyDescent="0.25">
      <c r="B41" s="10" t="s">
        <v>24</v>
      </c>
      <c r="C41" s="30">
        <v>92267</v>
      </c>
      <c r="D41" s="28">
        <v>86231</v>
      </c>
      <c r="E41" s="29">
        <v>6036</v>
      </c>
      <c r="F41" s="45">
        <v>6.3E-2</v>
      </c>
      <c r="I41" s="48"/>
      <c r="J41" s="48"/>
      <c r="K41" s="48"/>
      <c r="M41" s="48"/>
    </row>
    <row r="42" spans="2:13" s="4" customFormat="1" x14ac:dyDescent="0.25">
      <c r="B42" s="15" t="s">
        <v>58</v>
      </c>
      <c r="C42" s="25">
        <v>50540</v>
      </c>
      <c r="D42" s="26">
        <v>50475</v>
      </c>
      <c r="E42" s="27">
        <v>65</v>
      </c>
      <c r="F42" s="46">
        <v>6.9000000000000006E-2</v>
      </c>
      <c r="I42" s="48"/>
      <c r="J42" s="48"/>
      <c r="K42" s="48"/>
      <c r="M42" s="48"/>
    </row>
    <row r="43" spans="2:13" x14ac:dyDescent="0.25">
      <c r="B43" s="10" t="s">
        <v>25</v>
      </c>
      <c r="C43" s="30">
        <v>544275</v>
      </c>
      <c r="D43" s="28">
        <v>526012</v>
      </c>
      <c r="E43" s="29">
        <v>18263</v>
      </c>
      <c r="F43" s="45">
        <v>8.2000000000000003E-2</v>
      </c>
      <c r="I43" s="48"/>
      <c r="J43" s="48"/>
      <c r="K43" s="48"/>
      <c r="M43" s="48"/>
    </row>
    <row r="44" spans="2:13" s="8" customFormat="1" ht="11.4" x14ac:dyDescent="0.25">
      <c r="B44" s="15" t="s">
        <v>28</v>
      </c>
      <c r="C44" s="25">
        <v>409640</v>
      </c>
      <c r="D44" s="26">
        <v>399498</v>
      </c>
      <c r="E44" s="27">
        <v>10141</v>
      </c>
      <c r="F44" s="46">
        <v>8.3000000000000004E-2</v>
      </c>
      <c r="I44" s="48"/>
      <c r="J44" s="48"/>
      <c r="K44" s="48"/>
      <c r="M44" s="48"/>
    </row>
    <row r="45" spans="2:13" s="4" customFormat="1" x14ac:dyDescent="0.25">
      <c r="B45" s="10" t="s">
        <v>26</v>
      </c>
      <c r="C45" s="30">
        <v>1250419</v>
      </c>
      <c r="D45" s="28">
        <v>1233377</v>
      </c>
      <c r="E45" s="29">
        <v>17041</v>
      </c>
      <c r="F45" s="45">
        <v>7.4999999999999997E-2</v>
      </c>
      <c r="I45" s="48"/>
      <c r="J45" s="48"/>
      <c r="K45" s="48"/>
      <c r="M45" s="48"/>
    </row>
    <row r="46" spans="2:13" s="4" customFormat="1" x14ac:dyDescent="0.25">
      <c r="B46" s="15" t="s">
        <v>29</v>
      </c>
      <c r="C46" s="25">
        <v>638916</v>
      </c>
      <c r="D46" s="26">
        <v>636820</v>
      </c>
      <c r="E46" s="27">
        <v>2096</v>
      </c>
      <c r="F46" s="46">
        <v>8.2000000000000003E-2</v>
      </c>
      <c r="I46" s="48"/>
      <c r="J46" s="48"/>
      <c r="K46" s="48"/>
      <c r="M46" s="48"/>
    </row>
    <row r="47" spans="2:13" s="4" customFormat="1" x14ac:dyDescent="0.25">
      <c r="B47" s="9" t="s">
        <v>39</v>
      </c>
      <c r="C47" s="19">
        <v>737626</v>
      </c>
      <c r="D47" s="20">
        <v>678575</v>
      </c>
      <c r="E47" s="21">
        <v>59052</v>
      </c>
      <c r="F47" s="44">
        <v>6.6000000000000003E-2</v>
      </c>
      <c r="I47" s="48"/>
      <c r="J47" s="48"/>
      <c r="K47" s="48"/>
      <c r="M47" s="48"/>
    </row>
    <row r="48" spans="2:13" s="4" customFormat="1" x14ac:dyDescent="0.25">
      <c r="B48" s="10" t="s">
        <v>30</v>
      </c>
      <c r="C48" s="30">
        <v>289326</v>
      </c>
      <c r="D48" s="28">
        <v>266929</v>
      </c>
      <c r="E48" s="29">
        <v>22397</v>
      </c>
      <c r="F48" s="45">
        <v>6.9000000000000006E-2</v>
      </c>
      <c r="I48" s="48"/>
      <c r="J48" s="48"/>
      <c r="K48" s="48"/>
      <c r="M48" s="48"/>
    </row>
    <row r="49" spans="2:13" s="7" customFormat="1" x14ac:dyDescent="0.25">
      <c r="B49" s="15" t="s">
        <v>42</v>
      </c>
      <c r="C49" s="25">
        <v>86774</v>
      </c>
      <c r="D49" s="26">
        <v>82928</v>
      </c>
      <c r="E49" s="27">
        <v>3845</v>
      </c>
      <c r="F49" s="46">
        <v>6.5000000000000002E-2</v>
      </c>
      <c r="I49" s="48"/>
      <c r="J49" s="48"/>
      <c r="K49" s="48"/>
      <c r="M49" s="48"/>
    </row>
    <row r="50" spans="2:13" s="6" customFormat="1" x14ac:dyDescent="0.25">
      <c r="B50" s="10" t="s">
        <v>31</v>
      </c>
      <c r="C50" s="30">
        <v>190025</v>
      </c>
      <c r="D50" s="28">
        <v>174497</v>
      </c>
      <c r="E50" s="29">
        <v>15528</v>
      </c>
      <c r="F50" s="45">
        <v>7.2999999999999995E-2</v>
      </c>
      <c r="I50" s="48"/>
      <c r="J50" s="48"/>
      <c r="K50" s="48"/>
      <c r="M50" s="48"/>
    </row>
    <row r="51" spans="2:13" s="6" customFormat="1" x14ac:dyDescent="0.25">
      <c r="B51" s="15" t="s">
        <v>59</v>
      </c>
      <c r="C51" s="25">
        <v>29309</v>
      </c>
      <c r="D51" s="26">
        <v>29169</v>
      </c>
      <c r="E51" s="27">
        <v>140</v>
      </c>
      <c r="F51" s="46">
        <v>7.0999999999999994E-2</v>
      </c>
      <c r="I51" s="48"/>
      <c r="J51" s="48"/>
      <c r="K51" s="48"/>
      <c r="M51" s="48"/>
    </row>
    <row r="52" spans="2:13" x14ac:dyDescent="0.25">
      <c r="B52" s="10" t="s">
        <v>32</v>
      </c>
      <c r="C52" s="30">
        <v>258275</v>
      </c>
      <c r="D52" s="28">
        <v>237148</v>
      </c>
      <c r="E52" s="29">
        <v>21127</v>
      </c>
      <c r="F52" s="45">
        <v>5.8999999999999997E-2</v>
      </c>
      <c r="I52" s="48"/>
      <c r="J52" s="48"/>
      <c r="K52" s="48"/>
      <c r="M52" s="48"/>
    </row>
    <row r="53" spans="2:13" x14ac:dyDescent="0.25">
      <c r="B53" s="15" t="s">
        <v>43</v>
      </c>
      <c r="C53" s="25">
        <v>95951</v>
      </c>
      <c r="D53" s="26">
        <v>93143</v>
      </c>
      <c r="E53" s="27">
        <v>2809</v>
      </c>
      <c r="F53" s="46">
        <v>5.7000000000000002E-2</v>
      </c>
      <c r="I53" s="48"/>
      <c r="J53" s="48"/>
      <c r="K53" s="48"/>
      <c r="M53" s="48"/>
    </row>
    <row r="54" spans="2:13" x14ac:dyDescent="0.25">
      <c r="B54" s="9" t="s">
        <v>33</v>
      </c>
      <c r="C54" s="19">
        <v>499685</v>
      </c>
      <c r="D54" s="43">
        <v>460953</v>
      </c>
      <c r="E54" s="42">
        <v>38732</v>
      </c>
      <c r="F54" s="44">
        <v>8.5000000000000006E-2</v>
      </c>
      <c r="I54" s="48"/>
      <c r="J54" s="48"/>
      <c r="K54" s="48"/>
      <c r="M54" s="48"/>
    </row>
    <row r="55" spans="2:13" x14ac:dyDescent="0.25">
      <c r="B55" s="10" t="s">
        <v>34</v>
      </c>
      <c r="C55" s="30">
        <v>76009</v>
      </c>
      <c r="D55" s="31">
        <v>67618</v>
      </c>
      <c r="E55" s="29">
        <v>8392</v>
      </c>
      <c r="F55" s="45">
        <v>7.5999999999999998E-2</v>
      </c>
      <c r="I55" s="48"/>
      <c r="J55" s="48"/>
      <c r="K55" s="48"/>
      <c r="M55" s="48"/>
    </row>
    <row r="56" spans="2:13" x14ac:dyDescent="0.25">
      <c r="B56" s="10" t="s">
        <v>35</v>
      </c>
      <c r="C56" s="30">
        <v>120207</v>
      </c>
      <c r="D56" s="31">
        <v>102608</v>
      </c>
      <c r="E56" s="29">
        <v>17599</v>
      </c>
      <c r="F56" s="45">
        <v>9.9000000000000005E-2</v>
      </c>
      <c r="I56" s="48"/>
      <c r="J56" s="48"/>
      <c r="K56" s="48"/>
      <c r="M56" s="48"/>
    </row>
    <row r="57" spans="2:13" x14ac:dyDescent="0.25">
      <c r="B57" s="15" t="s">
        <v>60</v>
      </c>
      <c r="C57" s="25">
        <v>32097</v>
      </c>
      <c r="D57" s="26">
        <v>30974</v>
      </c>
      <c r="E57" s="27">
        <v>1122</v>
      </c>
      <c r="F57" s="46">
        <v>9.9000000000000005E-2</v>
      </c>
      <c r="I57" s="48"/>
      <c r="J57" s="48"/>
      <c r="K57" s="48"/>
      <c r="M57" s="48"/>
    </row>
    <row r="58" spans="2:13" x14ac:dyDescent="0.25">
      <c r="B58" s="10" t="s">
        <v>40</v>
      </c>
      <c r="C58" s="30">
        <v>211743</v>
      </c>
      <c r="D58" s="28">
        <v>200649</v>
      </c>
      <c r="E58" s="29">
        <v>11094</v>
      </c>
      <c r="F58" s="45">
        <v>8.1000000000000003E-2</v>
      </c>
      <c r="I58" s="48"/>
      <c r="J58" s="48"/>
      <c r="K58" s="48"/>
      <c r="M58" s="48"/>
    </row>
    <row r="59" spans="2:13" x14ac:dyDescent="0.25">
      <c r="B59" s="15" t="s">
        <v>61</v>
      </c>
      <c r="C59" s="25">
        <v>75785</v>
      </c>
      <c r="D59" s="26">
        <v>75002</v>
      </c>
      <c r="E59" s="27">
        <v>783</v>
      </c>
      <c r="F59" s="46">
        <v>7.8E-2</v>
      </c>
      <c r="I59" s="48"/>
      <c r="J59" s="48"/>
      <c r="K59" s="48"/>
      <c r="M59" s="48"/>
    </row>
    <row r="60" spans="2:13" x14ac:dyDescent="0.25">
      <c r="B60" s="10" t="s">
        <v>36</v>
      </c>
      <c r="C60" s="30">
        <v>91726</v>
      </c>
      <c r="D60" s="28">
        <v>90078</v>
      </c>
      <c r="E60" s="29">
        <v>1648</v>
      </c>
      <c r="F60" s="45">
        <v>8.5000000000000006E-2</v>
      </c>
      <c r="I60" s="48"/>
      <c r="J60" s="48"/>
      <c r="K60" s="48"/>
      <c r="M60" s="48"/>
    </row>
    <row r="61" spans="2:13" ht="13.8" x14ac:dyDescent="0.25">
      <c r="B61" s="16" t="s">
        <v>41</v>
      </c>
      <c r="C61" s="32">
        <v>6215312.9914119402</v>
      </c>
      <c r="D61" s="43">
        <v>5395010</v>
      </c>
      <c r="E61" s="42">
        <v>820303</v>
      </c>
      <c r="F61" s="47">
        <v>8.3000000000000004E-2</v>
      </c>
      <c r="I61" s="48"/>
      <c r="J61" s="48"/>
      <c r="K61" s="48"/>
      <c r="M61" s="48"/>
    </row>
    <row r="62" spans="2:13" ht="14.25" customHeight="1" x14ac:dyDescent="0.25">
      <c r="B62" s="17" t="s">
        <v>37</v>
      </c>
      <c r="C62" s="33">
        <v>2310100</v>
      </c>
      <c r="D62" s="34">
        <f>D12+D15+D17+D21+D23+D25+D27+D29+D31+D33+D35+D37+D40+D42+D44+D46+D49+D51+D53+D57+D59</f>
        <v>2245478</v>
      </c>
      <c r="E62" s="35">
        <f>E12+E15+E17+E21+E23+E25+E27+E29+E31+E33+E35+E37+E40+E42+E44+E46+E49+E51+E53+E57+E59</f>
        <v>64620</v>
      </c>
      <c r="F62" s="39"/>
    </row>
    <row r="63" spans="2:13" ht="13.8" thickBot="1" x14ac:dyDescent="0.3">
      <c r="B63" s="18" t="s">
        <v>44</v>
      </c>
      <c r="C63" s="36">
        <v>3905213</v>
      </c>
      <c r="D63" s="37">
        <f>D61-D62</f>
        <v>3149532</v>
      </c>
      <c r="E63" s="38">
        <f>E61-E62</f>
        <v>755683</v>
      </c>
      <c r="F63" s="40"/>
    </row>
    <row r="64" spans="2:13" ht="13.8" thickTop="1" x14ac:dyDescent="0.25">
      <c r="B64" s="5" t="s">
        <v>67</v>
      </c>
      <c r="C64" s="2"/>
      <c r="D64" s="2"/>
      <c r="E64" s="2"/>
      <c r="F64" s="2"/>
    </row>
    <row r="65" spans="2:6" x14ac:dyDescent="0.25">
      <c r="B65" s="5" t="s">
        <v>68</v>
      </c>
      <c r="C65" s="2"/>
      <c r="D65" s="2"/>
      <c r="E65" s="2"/>
      <c r="F65" s="2"/>
    </row>
    <row r="66" spans="2:6" x14ac:dyDescent="0.25">
      <c r="B66" s="41" t="s">
        <v>65</v>
      </c>
      <c r="C66" s="2"/>
      <c r="D66" s="2"/>
      <c r="E66" s="2"/>
      <c r="F66" s="2"/>
    </row>
    <row r="67" spans="2:6" x14ac:dyDescent="0.25">
      <c r="C67" s="2"/>
      <c r="D67" s="2"/>
      <c r="E67" s="2"/>
      <c r="F67" s="2"/>
    </row>
    <row r="68" spans="2:6" x14ac:dyDescent="0.25">
      <c r="C68" s="2"/>
      <c r="D68" s="2"/>
      <c r="E68" s="2"/>
      <c r="F68" s="2"/>
    </row>
    <row r="69" spans="2:6" x14ac:dyDescent="0.25">
      <c r="C69" s="2"/>
      <c r="D69" s="2"/>
      <c r="E69" s="2"/>
      <c r="F69" s="2"/>
    </row>
    <row r="70" spans="2:6" x14ac:dyDescent="0.25">
      <c r="C70" s="2"/>
      <c r="D70" s="2"/>
      <c r="E70" s="2"/>
      <c r="F70" s="2"/>
    </row>
    <row r="71" spans="2:6" x14ac:dyDescent="0.25">
      <c r="C71" s="2"/>
      <c r="D71" s="2"/>
      <c r="E71" s="2"/>
      <c r="F71" s="2"/>
    </row>
    <row r="72" spans="2:6" x14ac:dyDescent="0.25">
      <c r="C72" s="2"/>
      <c r="D72" s="2"/>
      <c r="E72" s="2"/>
      <c r="F72" s="2"/>
    </row>
    <row r="73" spans="2:6" x14ac:dyDescent="0.25">
      <c r="C73" s="2"/>
      <c r="D73" s="2"/>
      <c r="E73" s="2"/>
      <c r="F73" s="2"/>
    </row>
    <row r="74" spans="2:6" x14ac:dyDescent="0.25">
      <c r="C74" s="2"/>
      <c r="D74" s="2"/>
      <c r="E74" s="2"/>
      <c r="F74" s="2"/>
    </row>
    <row r="75" spans="2:6" x14ac:dyDescent="0.25">
      <c r="C75" s="2"/>
      <c r="D75" s="2"/>
      <c r="E75" s="2"/>
      <c r="F75" s="2"/>
    </row>
    <row r="76" spans="2:6" x14ac:dyDescent="0.25">
      <c r="C76" s="2"/>
      <c r="D76" s="2"/>
      <c r="E76" s="2"/>
      <c r="F76" s="2"/>
    </row>
    <row r="77" spans="2:6" x14ac:dyDescent="0.25">
      <c r="C77" s="2"/>
      <c r="D77" s="2"/>
      <c r="E77" s="2"/>
      <c r="F77" s="2"/>
    </row>
    <row r="78" spans="2:6" x14ac:dyDescent="0.25">
      <c r="C78" s="2"/>
      <c r="D78" s="2"/>
      <c r="E78" s="2"/>
      <c r="F78" s="2"/>
    </row>
    <row r="79" spans="2:6" x14ac:dyDescent="0.25">
      <c r="C79" s="2"/>
      <c r="D79" s="2"/>
      <c r="E79" s="2"/>
      <c r="F79" s="2"/>
    </row>
    <row r="80" spans="2:6" x14ac:dyDescent="0.25">
      <c r="C80" s="2"/>
      <c r="D80" s="2"/>
      <c r="E80" s="2"/>
      <c r="F80" s="2"/>
    </row>
    <row r="81" spans="3:6" x14ac:dyDescent="0.25">
      <c r="C81" s="2"/>
      <c r="D81" s="2"/>
      <c r="E81" s="2"/>
      <c r="F81" s="2"/>
    </row>
    <row r="82" spans="3:6" x14ac:dyDescent="0.25">
      <c r="C82" s="2"/>
      <c r="D82" s="2"/>
      <c r="E82" s="2"/>
      <c r="F82" s="2"/>
    </row>
    <row r="83" spans="3:6" x14ac:dyDescent="0.25">
      <c r="C83" s="2"/>
      <c r="D83" s="2"/>
      <c r="E83" s="2"/>
      <c r="F83" s="2"/>
    </row>
    <row r="84" spans="3:6" x14ac:dyDescent="0.25">
      <c r="C84" s="2"/>
      <c r="D84" s="2"/>
      <c r="E84" s="2"/>
      <c r="F84" s="2"/>
    </row>
    <row r="85" spans="3:6" x14ac:dyDescent="0.25">
      <c r="C85" s="2"/>
      <c r="D85" s="2"/>
      <c r="E85" s="2"/>
      <c r="F85" s="2"/>
    </row>
    <row r="86" spans="3:6" x14ac:dyDescent="0.25">
      <c r="C86" s="2"/>
      <c r="D86" s="2"/>
      <c r="E86" s="2"/>
      <c r="F86" s="2"/>
    </row>
    <row r="87" spans="3:6" x14ac:dyDescent="0.25">
      <c r="C87" s="2"/>
      <c r="D87" s="2"/>
      <c r="E87" s="2"/>
      <c r="F87" s="2"/>
    </row>
    <row r="88" spans="3:6" x14ac:dyDescent="0.25">
      <c r="C88" s="2"/>
      <c r="D88" s="2"/>
      <c r="E88" s="2"/>
      <c r="F88" s="2"/>
    </row>
    <row r="89" spans="3:6" x14ac:dyDescent="0.25">
      <c r="C89" s="2"/>
      <c r="D89" s="2"/>
      <c r="E89" s="2"/>
      <c r="F89" s="2"/>
    </row>
    <row r="90" spans="3:6" x14ac:dyDescent="0.25">
      <c r="C90" s="2"/>
      <c r="D90" s="2"/>
      <c r="E90" s="2"/>
      <c r="F90" s="2"/>
    </row>
    <row r="91" spans="3:6" x14ac:dyDescent="0.25">
      <c r="C91" s="2"/>
      <c r="D91" s="2"/>
      <c r="E91" s="2"/>
      <c r="F91" s="2"/>
    </row>
    <row r="92" spans="3:6" x14ac:dyDescent="0.25">
      <c r="C92" s="2"/>
      <c r="D92" s="2"/>
      <c r="E92" s="2"/>
      <c r="F92" s="2"/>
    </row>
    <row r="93" spans="3:6" x14ac:dyDescent="0.25">
      <c r="C93" s="2"/>
      <c r="D93" s="2"/>
      <c r="E93" s="2"/>
      <c r="F93" s="2"/>
    </row>
    <row r="94" spans="3:6" x14ac:dyDescent="0.25">
      <c r="C94" s="2"/>
      <c r="D94" s="2"/>
      <c r="E94" s="2"/>
      <c r="F94" s="2"/>
    </row>
    <row r="95" spans="3:6" x14ac:dyDescent="0.25">
      <c r="C95" s="2"/>
      <c r="D95" s="2"/>
      <c r="E95" s="2"/>
      <c r="F95" s="2"/>
    </row>
    <row r="96" spans="3:6" x14ac:dyDescent="0.25">
      <c r="C96" s="2"/>
      <c r="D96" s="2"/>
      <c r="E96" s="2"/>
      <c r="F96" s="2"/>
    </row>
    <row r="97" spans="3:6" x14ac:dyDescent="0.25">
      <c r="C97" s="2"/>
      <c r="D97" s="2"/>
      <c r="E97" s="2"/>
      <c r="F97" s="2"/>
    </row>
    <row r="98" spans="3:6" x14ac:dyDescent="0.25">
      <c r="C98" s="2"/>
      <c r="D98" s="2"/>
      <c r="E98" s="2"/>
      <c r="F98" s="2"/>
    </row>
    <row r="99" spans="3:6" x14ac:dyDescent="0.25">
      <c r="C99" s="2"/>
      <c r="D99" s="2"/>
      <c r="E99" s="2"/>
      <c r="F99" s="2"/>
    </row>
    <row r="100" spans="3:6" x14ac:dyDescent="0.25">
      <c r="C100" s="2"/>
      <c r="D100" s="2"/>
      <c r="E100" s="2"/>
      <c r="F100" s="2"/>
    </row>
    <row r="101" spans="3:6" x14ac:dyDescent="0.25">
      <c r="C101" s="2"/>
      <c r="D101" s="2"/>
      <c r="E101" s="2"/>
      <c r="F101" s="2"/>
    </row>
    <row r="102" spans="3:6" x14ac:dyDescent="0.25">
      <c r="C102" s="2"/>
      <c r="D102" s="2"/>
      <c r="E102" s="2"/>
      <c r="F102" s="2"/>
    </row>
    <row r="103" spans="3:6" x14ac:dyDescent="0.25">
      <c r="C103" s="2"/>
      <c r="D103" s="2"/>
      <c r="E103" s="2"/>
      <c r="F103" s="2"/>
    </row>
    <row r="104" spans="3:6" x14ac:dyDescent="0.25">
      <c r="C104" s="2"/>
      <c r="D104" s="2"/>
      <c r="E104" s="2"/>
      <c r="F104" s="2"/>
    </row>
    <row r="105" spans="3:6" x14ac:dyDescent="0.25">
      <c r="C105" s="2"/>
      <c r="D105" s="2"/>
      <c r="E105" s="2"/>
      <c r="F105" s="2"/>
    </row>
    <row r="106" spans="3:6" x14ac:dyDescent="0.25">
      <c r="C106" s="2"/>
      <c r="D106" s="2"/>
      <c r="E106" s="2"/>
      <c r="F106" s="2"/>
    </row>
    <row r="107" spans="3:6" x14ac:dyDescent="0.25">
      <c r="C107" s="2"/>
      <c r="D107" s="2"/>
      <c r="E107" s="2"/>
      <c r="F107" s="2"/>
    </row>
    <row r="108" spans="3:6" x14ac:dyDescent="0.25">
      <c r="C108" s="2"/>
      <c r="D108" s="2"/>
      <c r="E108" s="2"/>
      <c r="F108" s="2"/>
    </row>
    <row r="109" spans="3:6" x14ac:dyDescent="0.25">
      <c r="C109" s="2"/>
      <c r="D109" s="2"/>
      <c r="E109" s="2"/>
      <c r="F109" s="2"/>
    </row>
    <row r="110" spans="3:6" x14ac:dyDescent="0.25">
      <c r="C110" s="2"/>
      <c r="D110" s="2"/>
      <c r="E110" s="2"/>
      <c r="F110" s="2"/>
    </row>
    <row r="111" spans="3:6" x14ac:dyDescent="0.25">
      <c r="C111" s="2"/>
      <c r="D111" s="2"/>
      <c r="E111" s="2"/>
      <c r="F111" s="2"/>
    </row>
    <row r="112" spans="3:6" x14ac:dyDescent="0.25">
      <c r="C112" s="2"/>
      <c r="D112" s="2"/>
      <c r="E112" s="2"/>
      <c r="F112" s="2"/>
    </row>
  </sheetData>
  <mergeCells count="5">
    <mergeCell ref="B2:F2"/>
    <mergeCell ref="B3:F3"/>
    <mergeCell ref="B4:F4"/>
    <mergeCell ref="B6:B7"/>
    <mergeCell ref="C6:F6"/>
  </mergeCells>
  <printOptions horizontalCentered="1"/>
  <pageMargins left="0" right="0" top="0.19685039370078741" bottom="0" header="0" footer="0"/>
  <pageSetup paperSize="9" scale="94" fitToHeight="2" orientation="portrait" r:id="rId1"/>
  <headerFooter alignWithMargins="0"/>
  <rowBreaks count="1" manualBreakCount="1">
    <brk id="67" min="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F80F-B25E-464A-AA36-7737767F7D42}">
  <sheetPr>
    <tabColor rgb="FFFFC000"/>
  </sheetPr>
  <dimension ref="B2:M112"/>
  <sheetViews>
    <sheetView showGridLines="0" tabSelected="1" topLeftCell="A43" zoomScaleNormal="100" workbookViewId="0">
      <selection activeCell="B68" sqref="B68"/>
    </sheetView>
  </sheetViews>
  <sheetFormatPr defaultColWidth="9.109375" defaultRowHeight="13.2" x14ac:dyDescent="0.25"/>
  <cols>
    <col min="1" max="1" width="9.109375" style="1"/>
    <col min="2" max="2" width="25.88671875" style="1" customWidth="1"/>
    <col min="3" max="3" width="13.6640625" style="3" customWidth="1"/>
    <col min="4" max="5" width="15.109375" style="3" customWidth="1"/>
    <col min="6" max="6" width="14.44140625" style="3" customWidth="1"/>
    <col min="7" max="16384" width="9.109375" style="1"/>
  </cols>
  <sheetData>
    <row r="2" spans="2:13" ht="27.75" customHeight="1" x14ac:dyDescent="0.25">
      <c r="B2" s="54" t="s">
        <v>64</v>
      </c>
      <c r="C2" s="54"/>
      <c r="D2" s="54"/>
      <c r="E2" s="54"/>
      <c r="F2" s="54"/>
    </row>
    <row r="3" spans="2:13" x14ac:dyDescent="0.25">
      <c r="B3" s="55" t="s">
        <v>38</v>
      </c>
      <c r="C3" s="55"/>
      <c r="D3" s="55"/>
      <c r="E3" s="55"/>
      <c r="F3" s="55"/>
    </row>
    <row r="4" spans="2:13" ht="15.6" x14ac:dyDescent="0.25">
      <c r="B4" s="56">
        <v>2023</v>
      </c>
      <c r="C4" s="56"/>
      <c r="D4" s="56"/>
      <c r="E4" s="56"/>
      <c r="F4" s="56"/>
    </row>
    <row r="5" spans="2:13" ht="6.75" customHeight="1" x14ac:dyDescent="0.25">
      <c r="B5" s="14"/>
      <c r="C5" s="14"/>
      <c r="D5" s="14"/>
      <c r="E5" s="14"/>
      <c r="F5" s="14"/>
    </row>
    <row r="6" spans="2:13" ht="15.75" customHeight="1" x14ac:dyDescent="0.25">
      <c r="B6" s="50" t="s">
        <v>45</v>
      </c>
      <c r="C6" s="52" t="s">
        <v>49</v>
      </c>
      <c r="D6" s="53"/>
      <c r="E6" s="53"/>
      <c r="F6" s="53"/>
    </row>
    <row r="7" spans="2:13" ht="26.25" customHeight="1" x14ac:dyDescent="0.25">
      <c r="B7" s="51"/>
      <c r="C7" s="12" t="s">
        <v>46</v>
      </c>
      <c r="D7" s="11" t="s">
        <v>47</v>
      </c>
      <c r="E7" s="13" t="s">
        <v>48</v>
      </c>
      <c r="F7" s="13" t="s">
        <v>63</v>
      </c>
    </row>
    <row r="8" spans="2:13" s="8" customFormat="1" ht="12" x14ac:dyDescent="0.25">
      <c r="B8" s="9" t="s">
        <v>0</v>
      </c>
      <c r="C8" s="19">
        <v>728906.49584020802</v>
      </c>
      <c r="D8" s="20">
        <v>583985.28055257094</v>
      </c>
      <c r="E8" s="21">
        <v>144921.21528763679</v>
      </c>
      <c r="F8" s="44">
        <v>0.11880980844091865</v>
      </c>
      <c r="H8" s="48"/>
      <c r="I8" s="48"/>
      <c r="J8" s="48"/>
      <c r="K8" s="48"/>
      <c r="M8" s="48"/>
    </row>
    <row r="9" spans="2:13" s="4" customFormat="1" x14ac:dyDescent="0.25">
      <c r="B9" s="10" t="s">
        <v>1</v>
      </c>
      <c r="C9" s="22">
        <v>56485.973411288942</v>
      </c>
      <c r="D9" s="23">
        <v>47053.642638930367</v>
      </c>
      <c r="E9" s="24">
        <v>9432.3307723585694</v>
      </c>
      <c r="F9" s="45">
        <v>8.1003115840481268E-2</v>
      </c>
      <c r="H9" s="48"/>
      <c r="I9" s="48"/>
      <c r="J9" s="48"/>
      <c r="K9" s="48"/>
      <c r="M9" s="48"/>
    </row>
    <row r="10" spans="2:13" s="4" customFormat="1" x14ac:dyDescent="0.25">
      <c r="B10" s="10" t="s">
        <v>2</v>
      </c>
      <c r="C10" s="22">
        <v>30892.835567540002</v>
      </c>
      <c r="D10" s="23">
        <v>24787.985850610003</v>
      </c>
      <c r="E10" s="24">
        <v>6104.849716929999</v>
      </c>
      <c r="F10" s="45">
        <v>0.10557489768834744</v>
      </c>
      <c r="H10" s="48"/>
      <c r="I10" s="48"/>
      <c r="J10" s="48"/>
      <c r="K10" s="48"/>
      <c r="M10" s="48"/>
    </row>
    <row r="11" spans="2:13" s="4" customFormat="1" x14ac:dyDescent="0.25">
      <c r="B11" s="10" t="s">
        <v>3</v>
      </c>
      <c r="C11" s="22">
        <v>191081.94121558027</v>
      </c>
      <c r="D11" s="23">
        <v>164948.60739105885</v>
      </c>
      <c r="E11" s="24">
        <v>26133.333824521462</v>
      </c>
      <c r="F11" s="45">
        <v>0.14723679568144923</v>
      </c>
      <c r="H11" s="48"/>
      <c r="I11" s="48"/>
      <c r="J11" s="48"/>
      <c r="K11" s="48"/>
      <c r="M11" s="48"/>
    </row>
    <row r="12" spans="2:13" s="4" customFormat="1" x14ac:dyDescent="0.25">
      <c r="B12" s="15" t="s">
        <v>50</v>
      </c>
      <c r="C12" s="25">
        <v>136089.42215033021</v>
      </c>
      <c r="D12" s="26">
        <v>125122.80290030829</v>
      </c>
      <c r="E12" s="27">
        <v>10966.619250021904</v>
      </c>
      <c r="F12" s="46">
        <v>0.15260755722124109</v>
      </c>
      <c r="H12" s="48"/>
      <c r="I12" s="48"/>
      <c r="J12" s="48"/>
      <c r="K12" s="48"/>
      <c r="M12" s="48"/>
    </row>
    <row r="13" spans="2:13" s="4" customFormat="1" x14ac:dyDescent="0.25">
      <c r="B13" s="10" t="s">
        <v>4</v>
      </c>
      <c r="C13" s="22">
        <v>26758.46611193422</v>
      </c>
      <c r="D13" s="23">
        <v>23517.826042250461</v>
      </c>
      <c r="E13" s="24">
        <v>3240.6400696837595</v>
      </c>
      <c r="F13" s="45">
        <v>0.14890219241824815</v>
      </c>
      <c r="H13" s="48"/>
      <c r="I13" s="48"/>
      <c r="J13" s="48"/>
      <c r="K13" s="48"/>
      <c r="M13" s="48"/>
    </row>
    <row r="14" spans="2:13" x14ac:dyDescent="0.25">
      <c r="B14" s="10" t="s">
        <v>5</v>
      </c>
      <c r="C14" s="22">
        <v>326748.59684255446</v>
      </c>
      <c r="D14" s="23">
        <v>238146.44963504927</v>
      </c>
      <c r="E14" s="24">
        <v>88602.147207505215</v>
      </c>
      <c r="F14" s="45">
        <v>0.1161294072269405</v>
      </c>
      <c r="H14" s="48"/>
      <c r="I14" s="48"/>
      <c r="J14" s="48"/>
      <c r="K14" s="48"/>
      <c r="M14" s="48"/>
    </row>
    <row r="15" spans="2:13" s="4" customFormat="1" x14ac:dyDescent="0.25">
      <c r="B15" s="15" t="s">
        <v>8</v>
      </c>
      <c r="C15" s="25">
        <v>90522.306101560011</v>
      </c>
      <c r="D15" s="26">
        <v>89594.084857730006</v>
      </c>
      <c r="E15" s="27">
        <v>928.22124383000005</v>
      </c>
      <c r="F15" s="46">
        <v>0.11563866878532347</v>
      </c>
      <c r="H15" s="48"/>
      <c r="I15" s="48"/>
      <c r="J15" s="48"/>
      <c r="K15" s="48"/>
      <c r="M15" s="48"/>
    </row>
    <row r="16" spans="2:13" s="4" customFormat="1" x14ac:dyDescent="0.25">
      <c r="B16" s="10" t="s">
        <v>6</v>
      </c>
      <c r="C16" s="22">
        <v>50798.87213962587</v>
      </c>
      <c r="D16" s="23">
        <v>45980.560614365968</v>
      </c>
      <c r="E16" s="24">
        <v>4818.3115252598973</v>
      </c>
      <c r="F16" s="45">
        <v>0.17675671687824193</v>
      </c>
      <c r="H16" s="48"/>
      <c r="I16" s="48"/>
      <c r="J16" s="48"/>
      <c r="K16" s="48"/>
      <c r="M16" s="48"/>
    </row>
    <row r="17" spans="2:13" s="8" customFormat="1" ht="11.4" x14ac:dyDescent="0.25">
      <c r="B17" s="15" t="s">
        <v>51</v>
      </c>
      <c r="C17" s="25">
        <v>36768.9555396</v>
      </c>
      <c r="D17" s="26">
        <v>35574.9555396</v>
      </c>
      <c r="E17" s="27">
        <v>1194</v>
      </c>
      <c r="F17" s="46">
        <v>0.1695641492392258</v>
      </c>
      <c r="H17" s="48"/>
      <c r="I17" s="48"/>
      <c r="J17" s="48"/>
      <c r="K17" s="48"/>
      <c r="M17" s="48"/>
    </row>
    <row r="18" spans="2:13" s="4" customFormat="1" x14ac:dyDescent="0.25">
      <c r="B18" s="10" t="s">
        <v>7</v>
      </c>
      <c r="C18" s="22">
        <v>46139.81055168392</v>
      </c>
      <c r="D18" s="28">
        <v>39550.208380306052</v>
      </c>
      <c r="E18" s="29">
        <v>6589.6021713778709</v>
      </c>
      <c r="F18" s="45">
        <v>8.1435859401692734E-2</v>
      </c>
      <c r="H18" s="48"/>
      <c r="I18" s="48"/>
      <c r="J18" s="48"/>
      <c r="K18" s="48"/>
      <c r="M18" s="48"/>
    </row>
    <row r="19" spans="2:13" s="4" customFormat="1" x14ac:dyDescent="0.25">
      <c r="B19" s="9" t="s">
        <v>9</v>
      </c>
      <c r="C19" s="19">
        <v>1634641.5260544498</v>
      </c>
      <c r="D19" s="20">
        <v>1279622.5306648491</v>
      </c>
      <c r="E19" s="42">
        <v>355018.99538960098</v>
      </c>
      <c r="F19" s="44">
        <v>7.8964374510765448E-2</v>
      </c>
      <c r="H19" s="48"/>
      <c r="I19" s="48"/>
      <c r="J19" s="48"/>
      <c r="K19" s="48"/>
      <c r="M19" s="48"/>
    </row>
    <row r="20" spans="2:13" s="4" customFormat="1" x14ac:dyDescent="0.25">
      <c r="B20" s="10" t="s">
        <v>10</v>
      </c>
      <c r="C20" s="30">
        <v>305487.01740749291</v>
      </c>
      <c r="D20" s="28">
        <v>163751.07032635715</v>
      </c>
      <c r="E20" s="29">
        <v>141735.94708113576</v>
      </c>
      <c r="F20" s="45">
        <v>0.1301380417546705</v>
      </c>
      <c r="H20" s="48"/>
      <c r="I20" s="48"/>
      <c r="J20" s="48"/>
      <c r="K20" s="48"/>
      <c r="M20" s="48"/>
    </row>
    <row r="21" spans="2:13" x14ac:dyDescent="0.25">
      <c r="B21" s="15" t="s">
        <v>52</v>
      </c>
      <c r="C21" s="25">
        <v>55505.095573126295</v>
      </c>
      <c r="D21" s="26">
        <v>52895.982198231992</v>
      </c>
      <c r="E21" s="27">
        <v>2609.1133748943003</v>
      </c>
      <c r="F21" s="46">
        <v>0.11032815681860451</v>
      </c>
      <c r="H21" s="48"/>
      <c r="I21" s="48"/>
      <c r="J21" s="48"/>
      <c r="K21" s="48"/>
      <c r="M21" s="48"/>
    </row>
    <row r="22" spans="2:13" s="4" customFormat="1" x14ac:dyDescent="0.25">
      <c r="B22" s="10" t="s">
        <v>11</v>
      </c>
      <c r="C22" s="30">
        <v>91221.620981539178</v>
      </c>
      <c r="D22" s="28">
        <v>50822.959763131606</v>
      </c>
      <c r="E22" s="29">
        <v>40398.661218407578</v>
      </c>
      <c r="F22" s="45">
        <v>7.9096785868834535E-2</v>
      </c>
      <c r="H22" s="48"/>
      <c r="I22" s="48"/>
      <c r="J22" s="48"/>
      <c r="K22" s="48"/>
      <c r="M22" s="48"/>
    </row>
    <row r="23" spans="2:13" s="4" customFormat="1" x14ac:dyDescent="0.25">
      <c r="B23" s="15" t="s">
        <v>53</v>
      </c>
      <c r="C23" s="25">
        <v>25148.330494012847</v>
      </c>
      <c r="D23" s="26">
        <v>19287.72969555332</v>
      </c>
      <c r="E23" s="27">
        <v>5860.6007984595253</v>
      </c>
      <c r="F23" s="46">
        <v>6.010575868389656E-2</v>
      </c>
      <c r="H23" s="48"/>
      <c r="I23" s="48"/>
      <c r="J23" s="48"/>
      <c r="K23" s="48"/>
      <c r="M23" s="48"/>
    </row>
    <row r="24" spans="2:13" s="4" customFormat="1" x14ac:dyDescent="0.25">
      <c r="B24" s="10" t="s">
        <v>12</v>
      </c>
      <c r="C24" s="30">
        <v>211472.93294406284</v>
      </c>
      <c r="D24" s="28">
        <v>183969.84582311328</v>
      </c>
      <c r="E24" s="29">
        <v>27503.08712094956</v>
      </c>
      <c r="F24" s="45">
        <v>6.4281811740838218E-2</v>
      </c>
      <c r="H24" s="48"/>
      <c r="I24" s="48"/>
      <c r="J24" s="48"/>
      <c r="K24" s="48"/>
      <c r="M24" s="48"/>
    </row>
    <row r="25" spans="2:13" x14ac:dyDescent="0.25">
      <c r="B25" s="15" t="s">
        <v>19</v>
      </c>
      <c r="C25" s="25">
        <v>103945.82171953001</v>
      </c>
      <c r="D25" s="26">
        <v>103215.50777570001</v>
      </c>
      <c r="E25" s="27">
        <v>730.31394382999997</v>
      </c>
      <c r="F25" s="46">
        <v>7.2607875564238047E-2</v>
      </c>
      <c r="H25" s="48"/>
      <c r="I25" s="48"/>
      <c r="J25" s="48"/>
      <c r="K25" s="48"/>
      <c r="M25" s="48"/>
    </row>
    <row r="26" spans="2:13" s="4" customFormat="1" x14ac:dyDescent="0.25">
      <c r="B26" s="10" t="s">
        <v>13</v>
      </c>
      <c r="C26" s="30">
        <v>99623.447577022191</v>
      </c>
      <c r="D26" s="28">
        <v>86194.234514030351</v>
      </c>
      <c r="E26" s="29">
        <v>13429.213062991839</v>
      </c>
      <c r="F26" s="45">
        <v>7.8223077963176652E-2</v>
      </c>
      <c r="H26" s="48"/>
      <c r="I26" s="48"/>
      <c r="J26" s="48"/>
      <c r="K26" s="48"/>
      <c r="M26" s="48"/>
    </row>
    <row r="27" spans="2:13" s="4" customFormat="1" x14ac:dyDescent="0.25">
      <c r="B27" s="15" t="s">
        <v>54</v>
      </c>
      <c r="C27" s="25">
        <v>44585.007107215621</v>
      </c>
      <c r="D27" s="26">
        <v>43441.729480060574</v>
      </c>
      <c r="E27" s="27">
        <v>1143.277627155054</v>
      </c>
      <c r="F27" s="46">
        <v>8.2552893409036196E-2</v>
      </c>
      <c r="H27" s="48"/>
      <c r="I27" s="48"/>
      <c r="J27" s="48"/>
      <c r="K27" s="48"/>
      <c r="M27" s="48"/>
    </row>
    <row r="28" spans="2:13" s="4" customFormat="1" x14ac:dyDescent="0.25">
      <c r="B28" s="10" t="s">
        <v>14</v>
      </c>
      <c r="C28" s="30">
        <v>102004.40474299001</v>
      </c>
      <c r="D28" s="28">
        <v>89629.190956640843</v>
      </c>
      <c r="E28" s="29">
        <v>12375.213786349159</v>
      </c>
      <c r="F28" s="45">
        <v>6.8253857101723131E-2</v>
      </c>
      <c r="H28" s="48"/>
      <c r="I28" s="48"/>
      <c r="J28" s="48"/>
      <c r="K28" s="48"/>
      <c r="M28" s="48"/>
    </row>
    <row r="29" spans="2:13" x14ac:dyDescent="0.25">
      <c r="B29" s="15" t="s">
        <v>55</v>
      </c>
      <c r="C29" s="25">
        <v>40713.336774647178</v>
      </c>
      <c r="D29" s="26">
        <v>39618.57478712171</v>
      </c>
      <c r="E29" s="27">
        <v>1094.7619875254668</v>
      </c>
      <c r="F29" s="46">
        <v>8.5133140232270088E-2</v>
      </c>
      <c r="H29" s="48"/>
      <c r="I29" s="48"/>
      <c r="J29" s="48"/>
      <c r="K29" s="48"/>
      <c r="M29" s="48"/>
    </row>
    <row r="30" spans="2:13" s="8" customFormat="1" ht="12" x14ac:dyDescent="0.25">
      <c r="B30" s="10" t="s">
        <v>15</v>
      </c>
      <c r="C30" s="30">
        <v>258094.55949796861</v>
      </c>
      <c r="D30" s="28">
        <v>236671.28079135326</v>
      </c>
      <c r="E30" s="29">
        <v>21423.278706615336</v>
      </c>
      <c r="F30" s="45">
        <v>7.2933476994314198E-2</v>
      </c>
      <c r="H30" s="48"/>
      <c r="I30" s="48"/>
      <c r="J30" s="48"/>
      <c r="K30" s="48"/>
      <c r="M30" s="48"/>
    </row>
    <row r="31" spans="2:13" s="4" customFormat="1" x14ac:dyDescent="0.25">
      <c r="B31" s="15" t="s">
        <v>20</v>
      </c>
      <c r="C31" s="25">
        <v>111671.15839576002</v>
      </c>
      <c r="D31" s="26">
        <v>111393.02522684002</v>
      </c>
      <c r="E31" s="27">
        <v>278.13316892</v>
      </c>
      <c r="F31" s="46">
        <v>7.3276613735368756E-2</v>
      </c>
      <c r="H31" s="48"/>
      <c r="I31" s="48"/>
      <c r="J31" s="48"/>
      <c r="K31" s="48"/>
      <c r="M31" s="48"/>
    </row>
    <row r="32" spans="2:13" x14ac:dyDescent="0.25">
      <c r="B32" s="10" t="s">
        <v>16</v>
      </c>
      <c r="C32" s="30">
        <v>109378.50265382713</v>
      </c>
      <c r="D32" s="28">
        <v>91282.695806774194</v>
      </c>
      <c r="E32" s="29">
        <v>18095.806847052943</v>
      </c>
      <c r="F32" s="45">
        <v>9.2283719074431794E-2</v>
      </c>
      <c r="H32" s="48"/>
      <c r="I32" s="48"/>
      <c r="J32" s="48"/>
      <c r="K32" s="48"/>
      <c r="M32" s="48"/>
    </row>
    <row r="33" spans="2:13" s="4" customFormat="1" x14ac:dyDescent="0.25">
      <c r="B33" s="15" t="s">
        <v>56</v>
      </c>
      <c r="C33" s="25">
        <v>50098.96638813</v>
      </c>
      <c r="D33" s="26">
        <v>49353.58794225</v>
      </c>
      <c r="E33" s="27">
        <v>745.37844587999996</v>
      </c>
      <c r="F33" s="46">
        <v>0.10821544874814058</v>
      </c>
      <c r="H33" s="48"/>
      <c r="I33" s="48"/>
      <c r="J33" s="48"/>
      <c r="K33" s="48"/>
      <c r="M33" s="48"/>
    </row>
    <row r="34" spans="2:13" s="4" customFormat="1" x14ac:dyDescent="0.25">
      <c r="B34" s="10" t="s">
        <v>17</v>
      </c>
      <c r="C34" s="30">
        <v>64622.059058694555</v>
      </c>
      <c r="D34" s="28">
        <v>56137.404185579086</v>
      </c>
      <c r="E34" s="29">
        <v>8484.6548731154708</v>
      </c>
      <c r="F34" s="45">
        <v>7.469442428422142E-2</v>
      </c>
      <c r="H34" s="48"/>
      <c r="I34" s="48"/>
      <c r="J34" s="48"/>
      <c r="K34" s="48"/>
      <c r="M34" s="48"/>
    </row>
    <row r="35" spans="2:13" x14ac:dyDescent="0.25">
      <c r="B35" s="15" t="s">
        <v>57</v>
      </c>
      <c r="C35" s="25">
        <v>36404.727448850004</v>
      </c>
      <c r="D35" s="26">
        <v>34713.637035060005</v>
      </c>
      <c r="E35" s="27">
        <v>1691.09041379</v>
      </c>
      <c r="F35" s="46">
        <v>9.8988011192226472E-2</v>
      </c>
      <c r="H35" s="48"/>
      <c r="I35" s="48"/>
      <c r="J35" s="48"/>
      <c r="K35" s="48"/>
      <c r="M35" s="48"/>
    </row>
    <row r="36" spans="2:13" s="4" customFormat="1" x14ac:dyDescent="0.25">
      <c r="B36" s="10" t="s">
        <v>18</v>
      </c>
      <c r="C36" s="30">
        <v>392736.98119085259</v>
      </c>
      <c r="D36" s="28">
        <v>321163.84849786927</v>
      </c>
      <c r="E36" s="29">
        <v>71573.132692983345</v>
      </c>
      <c r="F36" s="45">
        <v>7.0721429547221243E-2</v>
      </c>
      <c r="H36" s="48"/>
      <c r="I36" s="48"/>
      <c r="J36" s="48"/>
      <c r="K36" s="48"/>
      <c r="M36" s="48"/>
    </row>
    <row r="37" spans="2:13" x14ac:dyDescent="0.25">
      <c r="B37" s="15" t="s">
        <v>21</v>
      </c>
      <c r="C37" s="25">
        <v>105747.10647247174</v>
      </c>
      <c r="D37" s="26">
        <v>104207.62665009843</v>
      </c>
      <c r="E37" s="27">
        <v>1539.4798223733114</v>
      </c>
      <c r="F37" s="46">
        <v>6.6987000736225419E-2</v>
      </c>
      <c r="H37" s="48"/>
      <c r="I37" s="48"/>
      <c r="J37" s="48"/>
      <c r="K37" s="48"/>
      <c r="M37" s="48"/>
    </row>
    <row r="38" spans="2:13" s="8" customFormat="1" ht="12" x14ac:dyDescent="0.25">
      <c r="B38" s="9" t="s">
        <v>22</v>
      </c>
      <c r="C38" s="19">
        <v>2313840.8148351461</v>
      </c>
      <c r="D38" s="43">
        <v>2269217.5396114523</v>
      </c>
      <c r="E38" s="42">
        <v>44623.275223694203</v>
      </c>
      <c r="F38" s="44">
        <v>6.8438232824003492E-2</v>
      </c>
      <c r="H38" s="48"/>
      <c r="I38" s="48"/>
      <c r="J38" s="48"/>
      <c r="K38" s="48"/>
      <c r="M38" s="48"/>
    </row>
    <row r="39" spans="2:13" s="4" customFormat="1" x14ac:dyDescent="0.25">
      <c r="B39" s="10" t="s">
        <v>23</v>
      </c>
      <c r="C39" s="30">
        <v>478756.1345075735</v>
      </c>
      <c r="D39" s="28">
        <v>461637.34484915115</v>
      </c>
      <c r="E39" s="29">
        <v>17118.789658422345</v>
      </c>
      <c r="F39" s="45">
        <v>5.9876558004319028E-2</v>
      </c>
      <c r="H39" s="48"/>
      <c r="I39" s="48"/>
      <c r="J39" s="48"/>
      <c r="K39" s="48"/>
      <c r="M39" s="48"/>
    </row>
    <row r="40" spans="2:13" x14ac:dyDescent="0.25">
      <c r="B40" s="15" t="s">
        <v>27</v>
      </c>
      <c r="C40" s="25">
        <v>115636.69146193058</v>
      </c>
      <c r="D40" s="26">
        <v>115101.48173033746</v>
      </c>
      <c r="E40" s="27">
        <v>535.20973159309369</v>
      </c>
      <c r="F40" s="46">
        <v>5.6907799607323312E-2</v>
      </c>
      <c r="H40" s="48"/>
      <c r="I40" s="48"/>
      <c r="J40" s="48"/>
      <c r="K40" s="48"/>
      <c r="M40" s="48"/>
    </row>
    <row r="41" spans="2:13" s="4" customFormat="1" x14ac:dyDescent="0.25">
      <c r="B41" s="10" t="s">
        <v>24</v>
      </c>
      <c r="C41" s="30">
        <v>79200.983492474188</v>
      </c>
      <c r="D41" s="28">
        <v>75461.275189013453</v>
      </c>
      <c r="E41" s="29">
        <v>3739.7083034607258</v>
      </c>
      <c r="F41" s="45">
        <v>5.1715141147370337E-2</v>
      </c>
      <c r="H41" s="48"/>
      <c r="I41" s="48"/>
      <c r="J41" s="48"/>
      <c r="K41" s="48"/>
      <c r="M41" s="48"/>
    </row>
    <row r="42" spans="2:13" s="4" customFormat="1" x14ac:dyDescent="0.25">
      <c r="B42" s="15" t="s">
        <v>58</v>
      </c>
      <c r="C42" s="25">
        <v>42715.768628530001</v>
      </c>
      <c r="D42" s="26">
        <v>42668.768628530001</v>
      </c>
      <c r="E42" s="27">
        <v>47</v>
      </c>
      <c r="F42" s="46">
        <v>5.5617174693723195E-2</v>
      </c>
      <c r="H42" s="48"/>
      <c r="I42" s="48"/>
      <c r="J42" s="48"/>
      <c r="K42" s="48"/>
      <c r="M42" s="48"/>
    </row>
    <row r="43" spans="2:13" x14ac:dyDescent="0.25">
      <c r="B43" s="10" t="s">
        <v>25</v>
      </c>
      <c r="C43" s="30">
        <v>535964.43350456969</v>
      </c>
      <c r="D43" s="28">
        <v>532644.03599312482</v>
      </c>
      <c r="E43" s="29">
        <v>3320.3975114448026</v>
      </c>
      <c r="F43" s="45">
        <v>7.895011645301403E-2</v>
      </c>
      <c r="H43" s="48"/>
      <c r="I43" s="48"/>
      <c r="J43" s="48"/>
      <c r="K43" s="48"/>
      <c r="M43" s="48"/>
    </row>
    <row r="44" spans="2:13" s="8" customFormat="1" ht="11.4" x14ac:dyDescent="0.25">
      <c r="B44" s="15" t="s">
        <v>28</v>
      </c>
      <c r="C44" s="25">
        <v>401554.34970269428</v>
      </c>
      <c r="D44" s="26">
        <v>400867.49967191718</v>
      </c>
      <c r="E44" s="27">
        <v>686.85003077702868</v>
      </c>
      <c r="F44" s="46">
        <v>7.9842610380449652E-2</v>
      </c>
      <c r="H44" s="48"/>
      <c r="I44" s="48"/>
      <c r="J44" s="48"/>
      <c r="K44" s="48"/>
      <c r="M44" s="48"/>
    </row>
    <row r="45" spans="2:13" s="4" customFormat="1" x14ac:dyDescent="0.25">
      <c r="B45" s="10" t="s">
        <v>26</v>
      </c>
      <c r="C45" s="30">
        <v>1219919.2633305292</v>
      </c>
      <c r="D45" s="28">
        <v>1199474.8835801629</v>
      </c>
      <c r="E45" s="29">
        <v>20444.379750366334</v>
      </c>
      <c r="F45" s="45">
        <v>6.9736239015949095E-2</v>
      </c>
      <c r="H45" s="48"/>
      <c r="I45" s="48"/>
      <c r="J45" s="48"/>
      <c r="K45" s="48"/>
      <c r="M45" s="48"/>
    </row>
    <row r="46" spans="2:13" s="4" customFormat="1" x14ac:dyDescent="0.25">
      <c r="B46" s="15" t="s">
        <v>29</v>
      </c>
      <c r="C46" s="25">
        <v>605401.53791060462</v>
      </c>
      <c r="D46" s="26">
        <v>603474.25295972684</v>
      </c>
      <c r="E46" s="27">
        <v>1927.2849508779009</v>
      </c>
      <c r="F46" s="46">
        <v>7.3040379035954672E-2</v>
      </c>
      <c r="H46" s="48"/>
      <c r="I46" s="48"/>
      <c r="J46" s="48"/>
      <c r="K46" s="48"/>
      <c r="M46" s="48"/>
    </row>
    <row r="47" spans="2:13" s="4" customFormat="1" x14ac:dyDescent="0.25">
      <c r="B47" s="9" t="s">
        <v>39</v>
      </c>
      <c r="C47" s="19">
        <v>712812.49202858238</v>
      </c>
      <c r="D47" s="20">
        <v>675659.13185375812</v>
      </c>
      <c r="E47" s="21">
        <v>37153.360174824295</v>
      </c>
      <c r="F47" s="44">
        <v>6.2102113122338855E-2</v>
      </c>
      <c r="H47" s="48"/>
      <c r="I47" s="48"/>
      <c r="J47" s="48"/>
      <c r="K47" s="48"/>
      <c r="M47" s="48"/>
    </row>
    <row r="48" spans="2:13" s="4" customFormat="1" x14ac:dyDescent="0.25">
      <c r="B48" s="10" t="s">
        <v>30</v>
      </c>
      <c r="C48" s="30">
        <v>274110.52365063212</v>
      </c>
      <c r="D48" s="28">
        <v>261118.16367941501</v>
      </c>
      <c r="E48" s="29">
        <v>12992.359971217129</v>
      </c>
      <c r="F48" s="45">
        <v>6.4139565672768947E-2</v>
      </c>
      <c r="H48" s="48"/>
      <c r="I48" s="48"/>
      <c r="J48" s="48"/>
      <c r="K48" s="48"/>
      <c r="M48" s="48"/>
    </row>
    <row r="49" spans="2:13" s="7" customFormat="1" x14ac:dyDescent="0.25">
      <c r="B49" s="15" t="s">
        <v>42</v>
      </c>
      <c r="C49" s="25">
        <v>83923.318416943308</v>
      </c>
      <c r="D49" s="26">
        <v>83159.640974056558</v>
      </c>
      <c r="E49" s="27">
        <v>763.67744288676874</v>
      </c>
      <c r="F49" s="46">
        <v>6.1094462909032005E-2</v>
      </c>
      <c r="H49" s="48"/>
      <c r="I49" s="48"/>
      <c r="J49" s="48"/>
      <c r="K49" s="48"/>
      <c r="M49" s="48"/>
    </row>
    <row r="50" spans="2:13" s="6" customFormat="1" x14ac:dyDescent="0.25">
      <c r="B50" s="10" t="s">
        <v>31</v>
      </c>
      <c r="C50" s="30">
        <v>219789.63475063763</v>
      </c>
      <c r="D50" s="28">
        <v>208106.2398312391</v>
      </c>
      <c r="E50" s="29">
        <v>11683.394919398548</v>
      </c>
      <c r="F50" s="45">
        <v>8.0529950009984433E-2</v>
      </c>
      <c r="H50" s="48"/>
      <c r="I50" s="48"/>
      <c r="J50" s="48"/>
      <c r="K50" s="48"/>
      <c r="M50" s="48"/>
    </row>
    <row r="51" spans="2:13" s="6" customFormat="1" x14ac:dyDescent="0.25">
      <c r="B51" s="15" t="s">
        <v>59</v>
      </c>
      <c r="C51" s="25">
        <v>41104.438408871574</v>
      </c>
      <c r="D51" s="26">
        <v>40948.399465751128</v>
      </c>
      <c r="E51" s="27">
        <v>156.03894312044113</v>
      </c>
      <c r="F51" s="46">
        <v>9.7529288566288869E-2</v>
      </c>
      <c r="H51" s="48"/>
      <c r="I51" s="48"/>
      <c r="J51" s="48"/>
      <c r="K51" s="48"/>
      <c r="M51" s="48"/>
    </row>
    <row r="52" spans="2:13" x14ac:dyDescent="0.25">
      <c r="B52" s="10" t="s">
        <v>32</v>
      </c>
      <c r="C52" s="30">
        <v>218912.33362731233</v>
      </c>
      <c r="D52" s="28">
        <v>206434.72834310369</v>
      </c>
      <c r="E52" s="29">
        <v>12477.605284208626</v>
      </c>
      <c r="F52" s="45">
        <v>4.8917606587639002E-2</v>
      </c>
      <c r="H52" s="48"/>
      <c r="I52" s="48"/>
      <c r="J52" s="48"/>
      <c r="K52" s="48"/>
      <c r="M52" s="48"/>
    </row>
    <row r="53" spans="2:13" x14ac:dyDescent="0.25">
      <c r="B53" s="15" t="s">
        <v>43</v>
      </c>
      <c r="C53" s="25">
        <v>66365.263511190395</v>
      </c>
      <c r="D53" s="26">
        <v>66064.020734837235</v>
      </c>
      <c r="E53" s="27">
        <v>301.24277635315366</v>
      </c>
      <c r="F53" s="46">
        <v>3.8303177883177851E-2</v>
      </c>
      <c r="H53" s="48"/>
      <c r="I53" s="48"/>
      <c r="J53" s="48"/>
      <c r="K53" s="48"/>
      <c r="M53" s="48"/>
    </row>
    <row r="54" spans="2:13" x14ac:dyDescent="0.25">
      <c r="B54" s="9" t="s">
        <v>33</v>
      </c>
      <c r="C54" s="19">
        <v>587115.420986771</v>
      </c>
      <c r="D54" s="43">
        <v>543559.94279588829</v>
      </c>
      <c r="E54" s="42">
        <v>43555.478190882714</v>
      </c>
      <c r="F54" s="44">
        <v>9.4795414418897661E-2</v>
      </c>
      <c r="H54" s="48"/>
      <c r="I54" s="48"/>
      <c r="J54" s="48"/>
      <c r="K54" s="48"/>
      <c r="M54" s="48"/>
    </row>
    <row r="55" spans="2:13" x14ac:dyDescent="0.25">
      <c r="B55" s="10" t="s">
        <v>34</v>
      </c>
      <c r="C55" s="30">
        <v>82589.563405480585</v>
      </c>
      <c r="D55" s="31">
        <v>76805.772469309959</v>
      </c>
      <c r="E55" s="29">
        <v>5783.790936170617</v>
      </c>
      <c r="F55" s="45">
        <v>7.9656961098582724E-2</v>
      </c>
      <c r="H55" s="48"/>
      <c r="I55" s="48"/>
      <c r="J55" s="48"/>
      <c r="K55" s="48"/>
      <c r="M55" s="48"/>
    </row>
    <row r="56" spans="2:13" x14ac:dyDescent="0.25">
      <c r="B56" s="10" t="s">
        <v>35</v>
      </c>
      <c r="C56" s="30">
        <v>165276.48329514504</v>
      </c>
      <c r="D56" s="31">
        <v>141009.23403545626</v>
      </c>
      <c r="E56" s="29">
        <v>24267.249259688753</v>
      </c>
      <c r="F56" s="45">
        <v>0.12930339468953428</v>
      </c>
      <c r="H56" s="48"/>
      <c r="I56" s="48"/>
      <c r="J56" s="48"/>
      <c r="K56" s="48"/>
      <c r="M56" s="48"/>
    </row>
    <row r="57" spans="2:13" x14ac:dyDescent="0.25">
      <c r="B57" s="15" t="s">
        <v>60</v>
      </c>
      <c r="C57" s="25">
        <v>35353.509517795668</v>
      </c>
      <c r="D57" s="26">
        <v>33637.132322048899</v>
      </c>
      <c r="E57" s="27">
        <v>1716.3771957467716</v>
      </c>
      <c r="F57" s="46">
        <v>0.10607313831815393</v>
      </c>
      <c r="H57" s="48"/>
      <c r="I57" s="48"/>
      <c r="J57" s="48"/>
      <c r="K57" s="48"/>
      <c r="M57" s="48"/>
    </row>
    <row r="58" spans="2:13" x14ac:dyDescent="0.25">
      <c r="B58" s="10" t="s">
        <v>40</v>
      </c>
      <c r="C58" s="30">
        <v>232300.98449476541</v>
      </c>
      <c r="D58" s="28">
        <v>223655.25026064209</v>
      </c>
      <c r="E58" s="29">
        <v>8645.7342341233434</v>
      </c>
      <c r="F58" s="45">
        <v>8.4855218483484249E-2</v>
      </c>
      <c r="H58" s="48"/>
      <c r="I58" s="48"/>
      <c r="J58" s="48"/>
      <c r="K58" s="48"/>
      <c r="M58" s="48"/>
    </row>
    <row r="59" spans="2:13" x14ac:dyDescent="0.25">
      <c r="B59" s="15" t="s">
        <v>61</v>
      </c>
      <c r="C59" s="25">
        <v>101821.27893278332</v>
      </c>
      <c r="D59" s="26">
        <v>101634.55109343199</v>
      </c>
      <c r="E59" s="27">
        <v>186.72783935130929</v>
      </c>
      <c r="F59" s="46">
        <v>9.9849457729264596E-2</v>
      </c>
      <c r="H59" s="48"/>
      <c r="I59" s="48"/>
      <c r="J59" s="48"/>
      <c r="K59" s="48"/>
      <c r="M59" s="48"/>
    </row>
    <row r="60" spans="2:13" x14ac:dyDescent="0.25">
      <c r="B60" s="10" t="s">
        <v>36</v>
      </c>
      <c r="C60" s="30">
        <v>106948.38979138002</v>
      </c>
      <c r="D60" s="28">
        <v>102089.68603048002</v>
      </c>
      <c r="E60" s="29">
        <v>4858.7037608999999</v>
      </c>
      <c r="F60" s="45">
        <v>9.3743475167986007E-2</v>
      </c>
      <c r="H60" s="48"/>
      <c r="I60" s="48"/>
      <c r="J60" s="48"/>
      <c r="K60" s="48"/>
      <c r="M60" s="48"/>
    </row>
    <row r="61" spans="2:13" ht="13.8" x14ac:dyDescent="0.25">
      <c r="B61" s="16" t="s">
        <v>41</v>
      </c>
      <c r="C61" s="32">
        <v>5977316.7497451585</v>
      </c>
      <c r="D61" s="43">
        <v>5352044.4254785189</v>
      </c>
      <c r="E61" s="42">
        <v>625272.32426663907</v>
      </c>
      <c r="F61" s="47">
        <v>7.6322254839877188E-2</v>
      </c>
      <c r="H61" s="48"/>
      <c r="I61" s="48"/>
      <c r="J61" s="48"/>
      <c r="K61" s="48"/>
      <c r="M61" s="48"/>
    </row>
    <row r="62" spans="2:13" ht="14.25" customHeight="1" x14ac:dyDescent="0.25">
      <c r="B62" s="17" t="s">
        <v>37</v>
      </c>
      <c r="C62" s="33">
        <v>2331076.3906565774</v>
      </c>
      <c r="D62" s="34">
        <f>D12+D15+D17+D21+D23+D25+D27+D29+D31+D33+D35+D37+D40+D42+D44+D46+D49+D51+D53+D57+D59</f>
        <v>2295974.9916691915</v>
      </c>
      <c r="E62" s="35">
        <f>E12+E15+E17+E21+E23+E25+E27+E29+E31+E33+E35+E37+E40+E42+E44+E46+E49+E51+E53+E57+E59</f>
        <v>35101.398987386034</v>
      </c>
      <c r="F62" s="45"/>
      <c r="H62" s="48"/>
      <c r="I62" s="48"/>
    </row>
    <row r="63" spans="2:13" ht="13.8" thickBot="1" x14ac:dyDescent="0.3">
      <c r="B63" s="18" t="s">
        <v>44</v>
      </c>
      <c r="C63" s="36">
        <v>3646240.3590885806</v>
      </c>
      <c r="D63" s="37">
        <f>D61-D62</f>
        <v>3056069.4338093274</v>
      </c>
      <c r="E63" s="38">
        <f>E61-E62</f>
        <v>590170.92527925305</v>
      </c>
      <c r="F63" s="49"/>
      <c r="H63" s="48"/>
      <c r="I63" s="48"/>
    </row>
    <row r="64" spans="2:13" ht="13.8" thickTop="1" x14ac:dyDescent="0.25">
      <c r="B64" s="5" t="s">
        <v>69</v>
      </c>
      <c r="C64" s="2"/>
      <c r="D64" s="2"/>
      <c r="E64" s="2"/>
      <c r="F64" s="2"/>
    </row>
    <row r="65" spans="2:6" x14ac:dyDescent="0.25">
      <c r="B65" s="5" t="s">
        <v>68</v>
      </c>
      <c r="C65" s="2"/>
      <c r="D65" s="2"/>
      <c r="E65" s="2"/>
      <c r="F65" s="2"/>
    </row>
    <row r="66" spans="2:6" x14ac:dyDescent="0.25">
      <c r="B66" s="41" t="s">
        <v>65</v>
      </c>
      <c r="C66" s="2"/>
      <c r="D66" s="2"/>
      <c r="E66" s="2"/>
      <c r="F66" s="2"/>
    </row>
    <row r="67" spans="2:6" x14ac:dyDescent="0.25">
      <c r="C67" s="2"/>
      <c r="D67" s="2"/>
      <c r="E67" s="2"/>
      <c r="F67" s="2"/>
    </row>
    <row r="68" spans="2:6" x14ac:dyDescent="0.25">
      <c r="C68" s="2"/>
      <c r="D68" s="2"/>
      <c r="E68" s="2"/>
      <c r="F68" s="2"/>
    </row>
    <row r="69" spans="2:6" x14ac:dyDescent="0.25">
      <c r="C69" s="2"/>
      <c r="D69" s="2"/>
      <c r="E69" s="2"/>
      <c r="F69" s="2"/>
    </row>
    <row r="70" spans="2:6" x14ac:dyDescent="0.25">
      <c r="C70" s="2"/>
      <c r="D70" s="2"/>
      <c r="E70" s="2"/>
      <c r="F70" s="2"/>
    </row>
    <row r="71" spans="2:6" x14ac:dyDescent="0.25">
      <c r="C71" s="2"/>
      <c r="D71" s="2"/>
      <c r="E71" s="2"/>
      <c r="F71" s="2"/>
    </row>
    <row r="72" spans="2:6" x14ac:dyDescent="0.25">
      <c r="C72" s="2"/>
      <c r="D72" s="2"/>
      <c r="E72" s="2"/>
      <c r="F72" s="2"/>
    </row>
    <row r="73" spans="2:6" x14ac:dyDescent="0.25">
      <c r="C73" s="2"/>
      <c r="D73" s="2"/>
      <c r="E73" s="2"/>
      <c r="F73" s="2"/>
    </row>
    <row r="74" spans="2:6" x14ac:dyDescent="0.25">
      <c r="C74" s="2"/>
      <c r="D74" s="2"/>
      <c r="E74" s="2"/>
      <c r="F74" s="2"/>
    </row>
    <row r="75" spans="2:6" x14ac:dyDescent="0.25">
      <c r="C75" s="2"/>
      <c r="D75" s="2"/>
      <c r="E75" s="2"/>
      <c r="F75" s="2"/>
    </row>
    <row r="76" spans="2:6" x14ac:dyDescent="0.25">
      <c r="C76" s="2"/>
      <c r="D76" s="2"/>
      <c r="E76" s="2"/>
      <c r="F76" s="2"/>
    </row>
    <row r="77" spans="2:6" x14ac:dyDescent="0.25">
      <c r="C77" s="2"/>
      <c r="D77" s="2"/>
      <c r="E77" s="2"/>
      <c r="F77" s="2"/>
    </row>
    <row r="78" spans="2:6" x14ac:dyDescent="0.25">
      <c r="C78" s="2"/>
      <c r="D78" s="2"/>
      <c r="E78" s="2"/>
      <c r="F78" s="2"/>
    </row>
    <row r="79" spans="2:6" x14ac:dyDescent="0.25">
      <c r="C79" s="2"/>
      <c r="D79" s="2"/>
      <c r="E79" s="2"/>
      <c r="F79" s="2"/>
    </row>
    <row r="80" spans="2:6" x14ac:dyDescent="0.25">
      <c r="C80" s="2"/>
      <c r="D80" s="2"/>
      <c r="E80" s="2"/>
      <c r="F80" s="2"/>
    </row>
    <row r="81" spans="3:6" x14ac:dyDescent="0.25">
      <c r="C81" s="2"/>
      <c r="D81" s="2"/>
      <c r="E81" s="2"/>
      <c r="F81" s="2"/>
    </row>
    <row r="82" spans="3:6" x14ac:dyDescent="0.25">
      <c r="C82" s="2"/>
      <c r="D82" s="2"/>
      <c r="E82" s="2"/>
      <c r="F82" s="2"/>
    </row>
    <row r="83" spans="3:6" x14ac:dyDescent="0.25">
      <c r="C83" s="2"/>
      <c r="D83" s="2"/>
      <c r="E83" s="2"/>
      <c r="F83" s="2"/>
    </row>
    <row r="84" spans="3:6" x14ac:dyDescent="0.25">
      <c r="C84" s="2"/>
      <c r="D84" s="2"/>
      <c r="E84" s="2"/>
      <c r="F84" s="2"/>
    </row>
    <row r="85" spans="3:6" x14ac:dyDescent="0.25">
      <c r="C85" s="2"/>
      <c r="D85" s="2"/>
      <c r="E85" s="2"/>
      <c r="F85" s="2"/>
    </row>
    <row r="86" spans="3:6" x14ac:dyDescent="0.25">
      <c r="C86" s="2"/>
      <c r="D86" s="2"/>
      <c r="E86" s="2"/>
      <c r="F86" s="2"/>
    </row>
    <row r="87" spans="3:6" x14ac:dyDescent="0.25">
      <c r="C87" s="2"/>
      <c r="D87" s="2"/>
      <c r="E87" s="2"/>
      <c r="F87" s="2"/>
    </row>
    <row r="88" spans="3:6" x14ac:dyDescent="0.25">
      <c r="C88" s="2"/>
      <c r="D88" s="2"/>
      <c r="E88" s="2"/>
      <c r="F88" s="2"/>
    </row>
    <row r="89" spans="3:6" x14ac:dyDescent="0.25">
      <c r="C89" s="2"/>
      <c r="D89" s="2"/>
      <c r="E89" s="2"/>
      <c r="F89" s="2"/>
    </row>
    <row r="90" spans="3:6" x14ac:dyDescent="0.25">
      <c r="C90" s="2"/>
      <c r="D90" s="2"/>
      <c r="E90" s="2"/>
      <c r="F90" s="2"/>
    </row>
    <row r="91" spans="3:6" x14ac:dyDescent="0.25">
      <c r="C91" s="2"/>
      <c r="D91" s="2"/>
      <c r="E91" s="2"/>
      <c r="F91" s="2"/>
    </row>
    <row r="92" spans="3:6" x14ac:dyDescent="0.25">
      <c r="C92" s="2"/>
      <c r="D92" s="2"/>
      <c r="E92" s="2"/>
      <c r="F92" s="2"/>
    </row>
    <row r="93" spans="3:6" x14ac:dyDescent="0.25">
      <c r="C93" s="2"/>
      <c r="D93" s="2"/>
      <c r="E93" s="2"/>
      <c r="F93" s="2"/>
    </row>
    <row r="94" spans="3:6" x14ac:dyDescent="0.25">
      <c r="C94" s="2"/>
      <c r="D94" s="2"/>
      <c r="E94" s="2"/>
      <c r="F94" s="2"/>
    </row>
    <row r="95" spans="3:6" x14ac:dyDescent="0.25">
      <c r="C95" s="2"/>
      <c r="D95" s="2"/>
      <c r="E95" s="2"/>
      <c r="F95" s="2"/>
    </row>
    <row r="96" spans="3:6" x14ac:dyDescent="0.25">
      <c r="C96" s="2"/>
      <c r="D96" s="2"/>
      <c r="E96" s="2"/>
      <c r="F96" s="2"/>
    </row>
    <row r="97" spans="3:6" x14ac:dyDescent="0.25">
      <c r="C97" s="2"/>
      <c r="D97" s="2"/>
      <c r="E97" s="2"/>
      <c r="F97" s="2"/>
    </row>
    <row r="98" spans="3:6" x14ac:dyDescent="0.25">
      <c r="C98" s="2"/>
      <c r="D98" s="2"/>
      <c r="E98" s="2"/>
      <c r="F98" s="2"/>
    </row>
    <row r="99" spans="3:6" x14ac:dyDescent="0.25">
      <c r="C99" s="2"/>
      <c r="D99" s="2"/>
      <c r="E99" s="2"/>
      <c r="F99" s="2"/>
    </row>
    <row r="100" spans="3:6" x14ac:dyDescent="0.25">
      <c r="C100" s="2"/>
      <c r="D100" s="2"/>
      <c r="E100" s="2"/>
      <c r="F100" s="2"/>
    </row>
    <row r="101" spans="3:6" x14ac:dyDescent="0.25">
      <c r="C101" s="2"/>
      <c r="D101" s="2"/>
      <c r="E101" s="2"/>
      <c r="F101" s="2"/>
    </row>
    <row r="102" spans="3:6" x14ac:dyDescent="0.25">
      <c r="C102" s="2"/>
      <c r="D102" s="2"/>
      <c r="E102" s="2"/>
      <c r="F102" s="2"/>
    </row>
    <row r="103" spans="3:6" x14ac:dyDescent="0.25">
      <c r="C103" s="2"/>
      <c r="D103" s="2"/>
      <c r="E103" s="2"/>
      <c r="F103" s="2"/>
    </row>
    <row r="104" spans="3:6" x14ac:dyDescent="0.25">
      <c r="C104" s="2"/>
      <c r="D104" s="2"/>
      <c r="E104" s="2"/>
      <c r="F104" s="2"/>
    </row>
    <row r="105" spans="3:6" x14ac:dyDescent="0.25">
      <c r="C105" s="2"/>
      <c r="D105" s="2"/>
      <c r="E105" s="2"/>
      <c r="F105" s="2"/>
    </row>
    <row r="106" spans="3:6" x14ac:dyDescent="0.25">
      <c r="C106" s="2"/>
      <c r="D106" s="2"/>
      <c r="E106" s="2"/>
      <c r="F106" s="2"/>
    </row>
    <row r="107" spans="3:6" x14ac:dyDescent="0.25">
      <c r="C107" s="2"/>
      <c r="D107" s="2"/>
      <c r="E107" s="2"/>
      <c r="F107" s="2"/>
    </row>
    <row r="108" spans="3:6" x14ac:dyDescent="0.25">
      <c r="C108" s="2"/>
      <c r="D108" s="2"/>
      <c r="E108" s="2"/>
      <c r="F108" s="2"/>
    </row>
    <row r="109" spans="3:6" x14ac:dyDescent="0.25">
      <c r="C109" s="2"/>
      <c r="D109" s="2"/>
      <c r="E109" s="2"/>
      <c r="F109" s="2"/>
    </row>
    <row r="110" spans="3:6" x14ac:dyDescent="0.25">
      <c r="C110" s="2"/>
      <c r="D110" s="2"/>
      <c r="E110" s="2"/>
      <c r="F110" s="2"/>
    </row>
    <row r="111" spans="3:6" x14ac:dyDescent="0.25">
      <c r="C111" s="2"/>
      <c r="D111" s="2"/>
      <c r="E111" s="2"/>
      <c r="F111" s="2"/>
    </row>
    <row r="112" spans="3:6" x14ac:dyDescent="0.25">
      <c r="C112" s="2"/>
      <c r="D112" s="2"/>
      <c r="E112" s="2"/>
      <c r="F112" s="2"/>
    </row>
  </sheetData>
  <mergeCells count="5">
    <mergeCell ref="B2:F2"/>
    <mergeCell ref="B3:F3"/>
    <mergeCell ref="B4:F4"/>
    <mergeCell ref="B6:B7"/>
    <mergeCell ref="C6:F6"/>
  </mergeCells>
  <printOptions horizontalCentered="1"/>
  <pageMargins left="0" right="0" top="0.19685039370078741" bottom="0" header="0" footer="0"/>
  <pageSetup paperSize="9" scale="94" fitToHeight="2" orientation="portrait" r:id="rId1"/>
  <headerFooter alignWithMargins="0"/>
  <rowBreaks count="1" manualBreakCount="1">
    <brk id="67" min="1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7E911D-C89E-4D20-B4D0-95C373EAC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F6F130-C232-4760-B876-9A061C3B8B0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2B57236F-C092-4237-BA83-2F9C0BA44B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2016</vt:lpstr>
      <vt:lpstr>2017</vt:lpstr>
      <vt:lpstr>2018</vt:lpstr>
      <vt:lpstr>2019</vt:lpstr>
      <vt:lpstr>2022</vt:lpstr>
      <vt:lpstr>2023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CBIC - Banco de Dados</cp:lastModifiedBy>
  <cp:lastPrinted>2024-05-16T19:05:24Z</cp:lastPrinted>
  <dcterms:created xsi:type="dcterms:W3CDTF">2008-05-12T17:56:17Z</dcterms:created>
  <dcterms:modified xsi:type="dcterms:W3CDTF">2025-09-22T16:56:31Z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3599200</vt:r8>
  </property>
  <property fmtid="{D5CDD505-2E9C-101B-9397-08002B2CF9AE}" pid="4" name="MediaServiceImageTags">
    <vt:lpwstr/>
  </property>
</Properties>
</file>